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807" activeTab="9"/>
  </bookViews>
  <sheets>
    <sheet name="DATI ANAGRAFICI " sheetId="1" r:id="rId1"/>
    <sheet name="1.2A REDDITO FAMILIARE MENSILE" sheetId="2" r:id="rId2"/>
    <sheet name="1.2B SPESE FAMILIARI MENSILI" sheetId="3" r:id="rId3"/>
    <sheet name="1.2C DEBITORIA" sheetId="4" r:id="rId4"/>
    <sheet name="1.2C CONDIZ. SOVRAINDEB." sheetId="5" r:id="rId5"/>
    <sheet name="2.1 ATTIVO PATRIMONIALE" sheetId="6" r:id="rId6"/>
    <sheet name="3.1 ATTIVO DISPON PER IL PIANO" sheetId="7" r:id="rId7"/>
    <sheet name="3.2 PROPOSTA " sheetId="8" r:id="rId8"/>
    <sheet name="3.3 PIANO" sheetId="9" r:id="rId9"/>
    <sheet name="5.3 ALTERNATIVA LIQUIDATORIA" sheetId="10" r:id="rId10"/>
    <sheet name="Foglio5" sheetId="11" r:id="rId11"/>
  </sheets>
  <definedNames>
    <definedName name="_xlnm.Print_Area" localSheetId="2">'1.2B SPESE FAMILIARI MENSILI'!$A$1:$D$29</definedName>
    <definedName name="_xlnm.Print_Area" localSheetId="4">'1.2C CONDIZ. SOVRAINDEB.'!$A$1:$D$17</definedName>
    <definedName name="_xlnm.Print_Area" localSheetId="3">'1.2C DEBITORIA'!$A$1:$H$31</definedName>
    <definedName name="_xlnm.Print_Area" localSheetId="5">'2.1 ATTIVO PATRIMONIALE'!$A$1:$F$25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<sst xmlns="http://schemas.openxmlformats.org/spreadsheetml/2006/main" count="225" uniqueCount="151">
  <si>
    <t>ORGANISMO :</t>
  </si>
  <si>
    <t>OCC COMMERCIALISTI NAPOLI NORD</t>
  </si>
  <si>
    <t>COGNOME</t>
  </si>
  <si>
    <t>DR ESPOSITO</t>
  </si>
  <si>
    <t>NOME</t>
  </si>
  <si>
    <t>GIUSEPPE</t>
  </si>
  <si>
    <t xml:space="preserve">NATO A </t>
  </si>
  <si>
    <t>NAPOLI</t>
  </si>
  <si>
    <t>IL</t>
  </si>
  <si>
    <t>CODICE FISCALE</t>
  </si>
  <si>
    <t>SPSGPP85A01F839P</t>
  </si>
  <si>
    <t>ODCEC NAPOLI NORD N.</t>
  </si>
  <si>
    <t>MAIL</t>
  </si>
  <si>
    <t>info@esposito.it</t>
  </si>
  <si>
    <t xml:space="preserve">CON STUDIO IN </t>
  </si>
  <si>
    <t>VIA E NUM.CIV. E CAP</t>
  </si>
  <si>
    <t>VIA ROMA 1</t>
  </si>
  <si>
    <t xml:space="preserve">PEC </t>
  </si>
  <si>
    <t>giuseppe.esposito@commercialistinapolinord.it</t>
  </si>
  <si>
    <t>TEL</t>
  </si>
  <si>
    <t>0812222222</t>
  </si>
  <si>
    <t>PROVVEDIMENTO DEL</t>
  </si>
  <si>
    <t>N. PROT.</t>
  </si>
  <si>
    <t>2021 14</t>
  </si>
  <si>
    <t>DEBITORE:</t>
  </si>
  <si>
    <t>COGNOME E NOME</t>
  </si>
  <si>
    <t>TIZIO CAIO</t>
  </si>
  <si>
    <t>ROMA</t>
  </si>
  <si>
    <t>TZZCMN54R25FGR74</t>
  </si>
  <si>
    <t xml:space="preserve">RESIDENTE IN </t>
  </si>
  <si>
    <t>ALLA VIA  E  N.</t>
  </si>
  <si>
    <t>VIALE OLIMPICO  21</t>
  </si>
  <si>
    <t>NONCHE':</t>
  </si>
  <si>
    <t>TIZIO CAIA</t>
  </si>
  <si>
    <t>TZZCIA54R3454F7RR</t>
  </si>
  <si>
    <t>ASSISTITO/I   DALL'AVV.</t>
  </si>
  <si>
    <t>AVV ROMOLO</t>
  </si>
  <si>
    <t>PEC AVV.</t>
  </si>
  <si>
    <t>ROMOLO@PEC.IT</t>
  </si>
  <si>
    <t>E DAL CONSULENTE</t>
  </si>
  <si>
    <t>DR VERDI ULBERICO</t>
  </si>
  <si>
    <t>1.2 A  - REDDITI FAMILIARI MENSILI</t>
  </si>
  <si>
    <t>NUM</t>
  </si>
  <si>
    <t>REDDITO DEBITORE</t>
  </si>
  <si>
    <t>IMPORTO MENSILE</t>
  </si>
  <si>
    <t>NOTE</t>
  </si>
  <si>
    <t xml:space="preserve">LAVORO DIPENDENTE </t>
  </si>
  <si>
    <t>LAVORO DIPENDENTE CONIUGE</t>
  </si>
  <si>
    <t xml:space="preserve">TOTALE  </t>
  </si>
  <si>
    <t xml:space="preserve"> </t>
  </si>
  <si>
    <t>1.2 B - SPESE FAMILIARI MENSILI</t>
  </si>
  <si>
    <t>ELENCO SPESE FAMILIARI</t>
  </si>
  <si>
    <t>Alimenti</t>
  </si>
  <si>
    <t>Energia Elettrica</t>
  </si>
  <si>
    <t>Servizi Telefonoci ed internet</t>
  </si>
  <si>
    <t>Gas</t>
  </si>
  <si>
    <t>Fitto</t>
  </si>
  <si>
    <t>Condominio</t>
  </si>
  <si>
    <t>Tassa rifiuti</t>
  </si>
  <si>
    <t>Carburanti Auto</t>
  </si>
  <si>
    <t>Tassa circolazione ed assicurazione auto</t>
  </si>
  <si>
    <t>Visite mediche e medicinali</t>
  </si>
  <si>
    <t>Abbigliamento</t>
  </si>
  <si>
    <t>Spese trasporto, metropoliatna etc</t>
  </si>
  <si>
    <t xml:space="preserve">Riparazioni domestiche </t>
  </si>
  <si>
    <t>Collaboratori familiari colf</t>
  </si>
  <si>
    <t>Spese istruzione</t>
  </si>
  <si>
    <t xml:space="preserve">Altro </t>
  </si>
  <si>
    <t>1 - SITUAZIONE DEBITORIA COMPLESSIVA</t>
  </si>
  <si>
    <t>DEBITI</t>
  </si>
  <si>
    <t>DATA STIPULA</t>
  </si>
  <si>
    <t>IMPORTO ORIGINARIO</t>
  </si>
  <si>
    <t>IMPORTO RESIDUO</t>
  </si>
  <si>
    <t>P/C</t>
  </si>
  <si>
    <t xml:space="preserve">IMPORTO RATE </t>
  </si>
  <si>
    <t>MUTUO</t>
  </si>
  <si>
    <t>P</t>
  </si>
  <si>
    <t>FINDOMESTIC</t>
  </si>
  <si>
    <t>C</t>
  </si>
  <si>
    <t>AER</t>
  </si>
  <si>
    <t>DEBITI  / CONIUGE</t>
  </si>
  <si>
    <t xml:space="preserve">TOTALE </t>
  </si>
  <si>
    <t>DEBITITORIA COMPLESSIVA</t>
  </si>
  <si>
    <t>Debitore Istante</t>
  </si>
  <si>
    <t xml:space="preserve">Coniuge </t>
  </si>
  <si>
    <t xml:space="preserve">                    TOTALE DEBITI FAMILIARI</t>
  </si>
  <si>
    <t>Note dettagliate debitoria</t>
  </si>
  <si>
    <t>7 8 9</t>
  </si>
  <si>
    <t>1.2C - VERIFICA CONDIZIONE DEL SOVRAINDEBITAMENTO</t>
  </si>
  <si>
    <t xml:space="preserve">TAB </t>
  </si>
  <si>
    <t>DESCRIZIONE</t>
  </si>
  <si>
    <t> TAB. 1,2A</t>
  </si>
  <si>
    <t>Redditi familiari complessivi</t>
  </si>
  <si>
    <t xml:space="preserve"> TAB. 1,2B </t>
  </si>
  <si>
    <t>Spese familiari complessive</t>
  </si>
  <si>
    <t xml:space="preserve">Importo disponibile per far fronte ai debiti </t>
  </si>
  <si>
    <t xml:space="preserve"> TAB. 1,2C</t>
  </si>
  <si>
    <t>Rate debitorie e debiti scaduti</t>
  </si>
  <si>
    <t>Differenza</t>
  </si>
  <si>
    <t>2,1  - ATTIVO PATRIMONIALE</t>
  </si>
  <si>
    <t>BENI IMMOBILI</t>
  </si>
  <si>
    <t>ATTIVO DEL DEBITORE</t>
  </si>
  <si>
    <t>DATA ACQUISTO</t>
  </si>
  <si>
    <t>COSTO STORICO</t>
  </si>
  <si>
    <t>VALORE ATTUALE</t>
  </si>
  <si>
    <t>ABITAZIONE PRINCIPALE</t>
  </si>
  <si>
    <t>AUTOMOBILE</t>
  </si>
  <si>
    <t>STIPENDI PIGNORABILI</t>
  </si>
  <si>
    <t>BENI MOBILI</t>
  </si>
  <si>
    <t>3.1  -  ATTIVO PATRIMONIALE</t>
  </si>
  <si>
    <t>3.1 ATTIVO DISPONIBILE PER IL PIANO</t>
  </si>
  <si>
    <t> IMPORTO</t>
  </si>
  <si>
    <t>REDDITO DEI DEBITORI</t>
  </si>
  <si>
    <t>ULTERIORE IMPORTO GARANTITO DA TERZI E FAMILIARI</t>
  </si>
  <si>
    <t>a detrarre SPESE FAMILIARI</t>
  </si>
  <si>
    <t>IMPORTO MENSILE DISPONIBILE PER IL PIANO</t>
  </si>
  <si>
    <t>NUMERO MENSILITA PREVISTE NEL PIANO</t>
  </si>
  <si>
    <t>TOTALE ATTIVO REALIZZABILE CON IL PIANO</t>
  </si>
  <si>
    <t>3.2 PROPOSTA</t>
  </si>
  <si>
    <t>N.</t>
  </si>
  <si>
    <t xml:space="preserve">ELENCO CREDITORI </t>
  </si>
  <si>
    <t>IMPORTO</t>
  </si>
  <si>
    <t>PRED=1 PRIV.=2  CHIR=3</t>
  </si>
  <si>
    <t>%         SODDISF.</t>
  </si>
  <si>
    <t>CREDITO AMMESSO</t>
  </si>
  <si>
    <t>INTERESSI</t>
  </si>
  <si>
    <t>TOTALE</t>
  </si>
  <si>
    <t xml:space="preserve">COMPENSO OCC </t>
  </si>
  <si>
    <t>AVV. DEBITORE / CONSULENTE</t>
  </si>
  <si>
    <t>MUTUO RESIDUO CHIROGRAFO</t>
  </si>
  <si>
    <t>CONFRONTO IMMEDIATO:</t>
  </si>
  <si>
    <t>ATTIVO DISPONIBILE PER IL PIANO:</t>
  </si>
  <si>
    <t>RATE</t>
  </si>
  <si>
    <t>TOT.</t>
  </si>
  <si>
    <t>RICONCILIAZIONE:</t>
  </si>
  <si>
    <t>DIFFER</t>
  </si>
  <si>
    <t>O.C.C. COA DI NAPOLI 2021</t>
  </si>
  <si>
    <t xml:space="preserve"> CONFRONTO CON ALTERNATIVA LIQUIDATORIA</t>
  </si>
  <si>
    <t>ALTERNATIVA LIQUIDAZIONE GIUDIZIALE</t>
  </si>
  <si>
    <t>SOLUZIONE PROPOSTA CON IL PIANO</t>
  </si>
  <si>
    <t>BENI ED ATTIVO DA LIQUIDARE</t>
  </si>
  <si>
    <t xml:space="preserve">IMPORTO REALIZZABILE </t>
  </si>
  <si>
    <t>DATA DI REALIZZO</t>
  </si>
  <si>
    <t>IMPORTO REALIZZABILE</t>
  </si>
  <si>
    <t>3 ANNI</t>
  </si>
  <si>
    <t>DA 0 A 15 ANNI</t>
  </si>
  <si>
    <t>CON INTERESSI</t>
  </si>
  <si>
    <t>2 ANNI</t>
  </si>
  <si>
    <t>PIGNORAM.STIPENDI</t>
  </si>
  <si>
    <t>4 ANNI</t>
  </si>
  <si>
    <t>DA 0 A 4 ANNI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</si>
</sst>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@"/>
    <numFmt numFmtId="167" formatCode="_-&quot;€ &quot;* #,##0.00_-;&quot;-€ &quot;* #,##0.00_-;_-&quot;€ &quot;* \-??_-;_-@_-"/>
    <numFmt numFmtId="168" formatCode="0"/>
    <numFmt numFmtId="169" formatCode="0.00"/>
    <numFmt numFmtId="170" formatCode="GENERAL"/>
    <numFmt numFmtId="171" formatCode="MMM\-YY"/>
    <numFmt numFmtId="172" formatCode="#,##0.00"/>
    <numFmt numFmtId="173" formatCode="#,##0"/>
    <numFmt numFmtId="174" formatCode="MMM\-YY;@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name val="Calibri"/>
      <family val="2"/>
    </font>
    <font>
      <b/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0"/>
      <color indexed="10"/>
      <name val="Calibri"/>
      <family val="2"/>
    </font>
    <font>
      <i/>
      <sz val="8"/>
      <color indexed="8"/>
      <name val="Calibri"/>
      <family val="2"/>
    </font>
    <font>
      <sz val="24"/>
      <color indexed="10"/>
      <name val="Calibri"/>
      <family val="2"/>
    </font>
    <font>
      <sz val="12"/>
      <color indexed="8"/>
      <name val="Garamond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7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0" borderId="3" applyNumberFormat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1" borderId="0" applyNumberFormat="0" applyBorder="0" applyAlignment="0" applyProtection="0"/>
    <xf numFmtId="164" fontId="2" fillId="15" borderId="0" applyNumberFormat="0" applyBorder="0" applyAlignment="0" applyProtection="0"/>
    <xf numFmtId="164" fontId="6" fillId="7" borderId="1" applyNumberFormat="0" applyAlignment="0" applyProtection="0"/>
    <xf numFmtId="164" fontId="7" fillId="16" borderId="0" applyNumberFormat="0" applyBorder="0" applyAlignment="0" applyProtection="0"/>
    <xf numFmtId="164" fontId="0" fillId="17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7" fillId="3" borderId="0" applyNumberFormat="0" applyBorder="0" applyAlignment="0" applyProtection="0"/>
    <xf numFmtId="164" fontId="16" fillId="4" borderId="0" applyNumberFormat="0" applyBorder="0" applyAlignment="0" applyProtection="0"/>
  </cellStyleXfs>
  <cellXfs count="139">
    <xf numFmtId="164" fontId="0" fillId="0" borderId="0" xfId="0" applyAlignment="1">
      <alignment/>
    </xf>
    <xf numFmtId="164" fontId="0" fillId="9" borderId="0" xfId="0" applyFill="1" applyBorder="1" applyAlignment="1">
      <alignment horizontal="center" wrapText="1"/>
    </xf>
    <xf numFmtId="164" fontId="0" fillId="9" borderId="0" xfId="0" applyFill="1" applyAlignment="1">
      <alignment/>
    </xf>
    <xf numFmtId="164" fontId="17" fillId="9" borderId="0" xfId="0" applyFont="1" applyFill="1" applyAlignment="1">
      <alignment/>
    </xf>
    <xf numFmtId="164" fontId="18" fillId="9" borderId="0" xfId="0" applyFont="1" applyFill="1" applyAlignment="1">
      <alignment/>
    </xf>
    <xf numFmtId="164" fontId="17" fillId="9" borderId="0" xfId="0" applyFont="1" applyFill="1" applyBorder="1" applyAlignment="1">
      <alignment/>
    </xf>
    <xf numFmtId="164" fontId="0" fillId="9" borderId="0" xfId="0" applyFont="1" applyFill="1" applyBorder="1" applyAlignment="1">
      <alignment horizontal="left"/>
    </xf>
    <xf numFmtId="165" fontId="0" fillId="9" borderId="0" xfId="0" applyNumberFormat="1" applyFill="1" applyBorder="1" applyAlignment="1">
      <alignment horizontal="left"/>
    </xf>
    <xf numFmtId="166" fontId="19" fillId="9" borderId="0" xfId="20" applyNumberFormat="1" applyFont="1" applyFill="1" applyBorder="1" applyAlignment="1" applyProtection="1">
      <alignment horizontal="left"/>
      <protection/>
    </xf>
    <xf numFmtId="164" fontId="20" fillId="9" borderId="0" xfId="2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Border="1" applyAlignment="1">
      <alignment horizontal="left"/>
    </xf>
    <xf numFmtId="164" fontId="19" fillId="9" borderId="0" xfId="20" applyNumberFormat="1" applyFont="1" applyFill="1" applyBorder="1" applyAlignment="1" applyProtection="1">
      <alignment horizontal="left"/>
      <protection/>
    </xf>
    <xf numFmtId="166" fontId="20" fillId="9" borderId="0" xfId="20" applyNumberFormat="1" applyFont="1" applyFill="1" applyBorder="1" applyAlignment="1" applyProtection="1">
      <alignment horizontal="left"/>
      <protection/>
    </xf>
    <xf numFmtId="164" fontId="19" fillId="9" borderId="0" xfId="20" applyNumberFormat="1" applyFont="1" applyFill="1" applyBorder="1" applyAlignment="1" applyProtection="1">
      <alignment/>
      <protection/>
    </xf>
    <xf numFmtId="165" fontId="17" fillId="9" borderId="0" xfId="0" applyNumberFormat="1" applyFont="1" applyFill="1" applyAlignment="1">
      <alignment horizontal="left"/>
    </xf>
    <xf numFmtId="164" fontId="21" fillId="9" borderId="0" xfId="0" applyFont="1" applyFill="1" applyAlignment="1">
      <alignment/>
    </xf>
    <xf numFmtId="164" fontId="0" fillId="0" borderId="0" xfId="0" applyFont="1" applyAlignment="1">
      <alignment/>
    </xf>
    <xf numFmtId="164" fontId="0" fillId="9" borderId="0" xfId="0" applyFont="1" applyFill="1" applyAlignment="1">
      <alignment/>
    </xf>
    <xf numFmtId="165" fontId="0" fillId="9" borderId="0" xfId="0" applyNumberFormat="1" applyFont="1" applyFill="1" applyAlignment="1">
      <alignment horizontal="left"/>
    </xf>
    <xf numFmtId="164" fontId="22" fillId="9" borderId="0" xfId="0" applyFont="1" applyFill="1" applyAlignment="1">
      <alignment/>
    </xf>
    <xf numFmtId="164" fontId="23" fillId="9" borderId="0" xfId="0" applyFont="1" applyFill="1" applyAlignment="1">
      <alignment/>
    </xf>
    <xf numFmtId="164" fontId="24" fillId="9" borderId="0" xfId="0" applyFont="1" applyFill="1" applyAlignment="1">
      <alignment/>
    </xf>
    <xf numFmtId="164" fontId="25" fillId="9" borderId="10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 wrapText="1"/>
    </xf>
    <xf numFmtId="164" fontId="25" fillId="9" borderId="10" xfId="0" applyFont="1" applyFill="1" applyBorder="1" applyAlignment="1">
      <alignment/>
    </xf>
    <xf numFmtId="167" fontId="25" fillId="9" borderId="10" xfId="17" applyFont="1" applyFill="1" applyBorder="1" applyAlignment="1" applyProtection="1">
      <alignment/>
      <protection/>
    </xf>
    <xf numFmtId="168" fontId="25" fillId="9" borderId="10" xfId="17" applyNumberFormat="1" applyFont="1" applyFill="1" applyBorder="1" applyAlignment="1" applyProtection="1">
      <alignment horizontal="center"/>
      <protection/>
    </xf>
    <xf numFmtId="164" fontId="25" fillId="9" borderId="10" xfId="0" applyFont="1" applyFill="1" applyBorder="1" applyAlignment="1">
      <alignment horizontal="right"/>
    </xf>
    <xf numFmtId="167" fontId="26" fillId="9" borderId="10" xfId="17" applyFont="1" applyFill="1" applyBorder="1" applyAlignment="1" applyProtection="1">
      <alignment/>
      <protection/>
    </xf>
    <xf numFmtId="164" fontId="27" fillId="9" borderId="0" xfId="0" applyFont="1" applyFill="1" applyAlignment="1">
      <alignment/>
    </xf>
    <xf numFmtId="164" fontId="25" fillId="0" borderId="10" xfId="0" applyFont="1" applyBorder="1" applyAlignment="1">
      <alignment horizontal="center" vertical="center"/>
    </xf>
    <xf numFmtId="164" fontId="25" fillId="0" borderId="10" xfId="0" applyFont="1" applyBorder="1" applyAlignment="1">
      <alignment horizontal="center" vertical="center" wrapText="1"/>
    </xf>
    <xf numFmtId="164" fontId="25" fillId="0" borderId="10" xfId="0" applyFont="1" applyBorder="1" applyAlignment="1">
      <alignment/>
    </xf>
    <xf numFmtId="167" fontId="25" fillId="0" borderId="10" xfId="17" applyFont="1" applyFill="1" applyBorder="1" applyAlignment="1" applyProtection="1">
      <alignment/>
      <protection/>
    </xf>
    <xf numFmtId="164" fontId="25" fillId="0" borderId="10" xfId="0" applyFont="1" applyBorder="1" applyAlignment="1">
      <alignment horizontal="right"/>
    </xf>
    <xf numFmtId="167" fontId="26" fillId="0" borderId="10" xfId="17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0" fillId="9" borderId="0" xfId="0" applyFill="1" applyAlignment="1">
      <alignment horizont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 wrapText="1"/>
    </xf>
    <xf numFmtId="164" fontId="28" fillId="9" borderId="11" xfId="0" applyFont="1" applyFill="1" applyBorder="1" applyAlignment="1">
      <alignment horizontal="center" vertical="center" wrapText="1"/>
    </xf>
    <xf numFmtId="164" fontId="28" fillId="9" borderId="12" xfId="0" applyFont="1" applyFill="1" applyBorder="1" applyAlignment="1">
      <alignment horizontal="center" vertical="center" wrapText="1"/>
    </xf>
    <xf numFmtId="164" fontId="27" fillId="9" borderId="10" xfId="0" applyFont="1" applyFill="1" applyBorder="1" applyAlignment="1">
      <alignment/>
    </xf>
    <xf numFmtId="165" fontId="27" fillId="9" borderId="10" xfId="0" applyNumberFormat="1" applyFont="1" applyFill="1" applyBorder="1" applyAlignment="1">
      <alignment horizontal="center"/>
    </xf>
    <xf numFmtId="167" fontId="27" fillId="9" borderId="10" xfId="17" applyFont="1" applyFill="1" applyBorder="1" applyAlignment="1" applyProtection="1">
      <alignment/>
      <protection/>
    </xf>
    <xf numFmtId="167" fontId="27" fillId="9" borderId="10" xfId="17" applyFont="1" applyFill="1" applyBorder="1" applyAlignment="1" applyProtection="1">
      <alignment horizontal="center"/>
      <protection/>
    </xf>
    <xf numFmtId="164" fontId="27" fillId="9" borderId="10" xfId="0" applyFont="1" applyFill="1" applyBorder="1" applyAlignment="1">
      <alignment horizontal="center"/>
    </xf>
    <xf numFmtId="164" fontId="27" fillId="9" borderId="10" xfId="0" applyFont="1" applyFill="1" applyBorder="1" applyAlignment="1">
      <alignment horizontal="right"/>
    </xf>
    <xf numFmtId="164" fontId="27" fillId="9" borderId="0" xfId="0" applyFont="1" applyFill="1" applyBorder="1" applyAlignment="1">
      <alignment/>
    </xf>
    <xf numFmtId="164" fontId="27" fillId="9" borderId="0" xfId="0" applyFont="1" applyFill="1" applyBorder="1" applyAlignment="1">
      <alignment horizontal="center"/>
    </xf>
    <xf numFmtId="167" fontId="27" fillId="9" borderId="0" xfId="17" applyFont="1" applyFill="1" applyBorder="1" applyAlignment="1" applyProtection="1">
      <alignment/>
      <protection/>
    </xf>
    <xf numFmtId="167" fontId="27" fillId="9" borderId="0" xfId="17" applyFont="1" applyFill="1" applyBorder="1" applyAlignment="1" applyProtection="1">
      <alignment horizontal="center"/>
      <protection/>
    </xf>
    <xf numFmtId="164" fontId="27" fillId="9" borderId="0" xfId="0" applyFont="1" applyFill="1" applyAlignment="1">
      <alignment horizontal="center"/>
    </xf>
    <xf numFmtId="167" fontId="27" fillId="9" borderId="10" xfId="0" applyNumberFormat="1" applyFont="1" applyFill="1" applyBorder="1" applyAlignment="1">
      <alignment/>
    </xf>
    <xf numFmtId="167" fontId="27" fillId="9" borderId="10" xfId="0" applyNumberFormat="1" applyFont="1" applyFill="1" applyBorder="1" applyAlignment="1">
      <alignment horizontal="center"/>
    </xf>
    <xf numFmtId="164" fontId="28" fillId="9" borderId="13" xfId="0" applyFont="1" applyFill="1" applyBorder="1" applyAlignment="1">
      <alignment/>
    </xf>
    <xf numFmtId="164" fontId="28" fillId="9" borderId="14" xfId="0" applyFont="1" applyFill="1" applyBorder="1" applyAlignment="1">
      <alignment horizontal="right"/>
    </xf>
    <xf numFmtId="164" fontId="28" fillId="9" borderId="15" xfId="0" applyFont="1" applyFill="1" applyBorder="1" applyAlignment="1">
      <alignment/>
    </xf>
    <xf numFmtId="167" fontId="28" fillId="9" borderId="10" xfId="0" applyNumberFormat="1" applyFont="1" applyFill="1" applyBorder="1" applyAlignment="1">
      <alignment/>
    </xf>
    <xf numFmtId="167" fontId="28" fillId="9" borderId="10" xfId="0" applyNumberFormat="1" applyFont="1" applyFill="1" applyBorder="1" applyAlignment="1">
      <alignment horizontal="center"/>
    </xf>
    <xf numFmtId="164" fontId="27" fillId="9" borderId="0" xfId="0" applyFont="1" applyFill="1" applyBorder="1" applyAlignment="1">
      <alignment horizontal="right"/>
    </xf>
    <xf numFmtId="167" fontId="27" fillId="9" borderId="0" xfId="0" applyNumberFormat="1" applyFont="1" applyFill="1" applyBorder="1" applyAlignment="1">
      <alignment/>
    </xf>
    <xf numFmtId="167" fontId="27" fillId="9" borderId="0" xfId="0" applyNumberFormat="1" applyFont="1" applyFill="1" applyBorder="1" applyAlignment="1">
      <alignment horizontal="center"/>
    </xf>
    <xf numFmtId="164" fontId="29" fillId="0" borderId="0" xfId="0" applyFont="1" applyAlignment="1">
      <alignment/>
    </xf>
    <xf numFmtId="164" fontId="0" fillId="0" borderId="10" xfId="0" applyBorder="1" applyAlignment="1">
      <alignment horizontal="left" vertical="center" wrapText="1"/>
    </xf>
    <xf numFmtId="164" fontId="0" fillId="18" borderId="10" xfId="0" applyFill="1" applyBorder="1" applyAlignment="1">
      <alignment horizontal="left" vertical="center" wrapText="1"/>
    </xf>
    <xf numFmtId="164" fontId="0" fillId="19" borderId="10" xfId="0" applyFill="1" applyBorder="1" applyAlignment="1">
      <alignment horizontal="left" vertical="center" wrapText="1"/>
    </xf>
    <xf numFmtId="164" fontId="0" fillId="0" borderId="10" xfId="0" applyFont="1" applyBorder="1" applyAlignment="1">
      <alignment horizontal="left" vertical="center" wrapText="1"/>
    </xf>
    <xf numFmtId="164" fontId="30" fillId="0" borderId="0" xfId="0" applyFont="1" applyAlignment="1">
      <alignment/>
    </xf>
    <xf numFmtId="164" fontId="26" fillId="0" borderId="10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 wrapText="1"/>
    </xf>
    <xf numFmtId="169" fontId="25" fillId="0" borderId="10" xfId="0" applyNumberFormat="1" applyFont="1" applyBorder="1" applyAlignment="1">
      <alignment/>
    </xf>
    <xf numFmtId="167" fontId="25" fillId="0" borderId="10" xfId="0" applyNumberFormat="1" applyFont="1" applyBorder="1" applyAlignment="1">
      <alignment/>
    </xf>
    <xf numFmtId="164" fontId="26" fillId="0" borderId="10" xfId="0" applyFont="1" applyBorder="1" applyAlignment="1">
      <alignment horizontal="right"/>
    </xf>
    <xf numFmtId="164" fontId="26" fillId="0" borderId="10" xfId="0" applyFont="1" applyBorder="1" applyAlignment="1">
      <alignment/>
    </xf>
    <xf numFmtId="164" fontId="15" fillId="9" borderId="0" xfId="0" applyFont="1" applyFill="1" applyAlignment="1">
      <alignment/>
    </xf>
    <xf numFmtId="164" fontId="0" fillId="0" borderId="0" xfId="0" applyAlignment="1">
      <alignment/>
    </xf>
    <xf numFmtId="168" fontId="31" fillId="0" borderId="10" xfId="0" applyNumberFormat="1" applyFont="1" applyBorder="1" applyAlignment="1">
      <alignment horizontal="center"/>
    </xf>
    <xf numFmtId="167" fontId="31" fillId="0" borderId="10" xfId="17" applyFont="1" applyFill="1" applyBorder="1" applyAlignment="1" applyProtection="1">
      <alignment/>
      <protection/>
    </xf>
    <xf numFmtId="164" fontId="25" fillId="0" borderId="10" xfId="0" applyFont="1" applyBorder="1" applyAlignment="1">
      <alignment horizontal="center"/>
    </xf>
    <xf numFmtId="164" fontId="31" fillId="0" borderId="10" xfId="0" applyFont="1" applyBorder="1" applyAlignment="1">
      <alignment/>
    </xf>
    <xf numFmtId="164" fontId="25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/>
    </xf>
    <xf numFmtId="171" fontId="25" fillId="0" borderId="10" xfId="0" applyNumberFormat="1" applyFont="1" applyBorder="1" applyAlignment="1">
      <alignment horizontal="center"/>
    </xf>
    <xf numFmtId="164" fontId="18" fillId="9" borderId="0" xfId="0" applyFont="1" applyFill="1" applyAlignment="1">
      <alignment horizontal="left" vertical="center"/>
    </xf>
    <xf numFmtId="164" fontId="0" fillId="9" borderId="0" xfId="0" applyFill="1" applyAlignment="1">
      <alignment vertical="center"/>
    </xf>
    <xf numFmtId="164" fontId="26" fillId="0" borderId="10" xfId="0" applyFont="1" applyBorder="1" applyAlignment="1">
      <alignment horizontal="center"/>
    </xf>
    <xf numFmtId="164" fontId="26" fillId="0" borderId="10" xfId="0" applyFont="1" applyBorder="1" applyAlignment="1">
      <alignment horizontal="center" wrapText="1"/>
    </xf>
    <xf numFmtId="164" fontId="0" fillId="0" borderId="0" xfId="0" applyAlignment="1">
      <alignment wrapText="1"/>
    </xf>
    <xf numFmtId="172" fontId="25" fillId="0" borderId="10" xfId="0" applyNumberFormat="1" applyFont="1" applyBorder="1" applyAlignment="1">
      <alignment/>
    </xf>
    <xf numFmtId="172" fontId="31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172" fontId="26" fillId="0" borderId="10" xfId="0" applyNumberFormat="1" applyFont="1" applyBorder="1" applyAlignment="1">
      <alignment/>
    </xf>
    <xf numFmtId="172" fontId="25" fillId="9" borderId="10" xfId="0" applyNumberFormat="1" applyFont="1" applyFill="1" applyBorder="1" applyAlignment="1">
      <alignment/>
    </xf>
    <xf numFmtId="164" fontId="22" fillId="9" borderId="0" xfId="0" applyFont="1" applyFill="1" applyAlignment="1">
      <alignment vertical="center"/>
    </xf>
    <xf numFmtId="164" fontId="27" fillId="0" borderId="16" xfId="0" applyFont="1" applyBorder="1" applyAlignment="1">
      <alignment horizontal="center" vertical="center"/>
    </xf>
    <xf numFmtId="164" fontId="27" fillId="0" borderId="17" xfId="0" applyFont="1" applyBorder="1" applyAlignment="1">
      <alignment horizontal="center" vertical="center"/>
    </xf>
    <xf numFmtId="164" fontId="27" fillId="0" borderId="17" xfId="0" applyFont="1" applyBorder="1" applyAlignment="1">
      <alignment horizontal="center" vertical="center" wrapText="1"/>
    </xf>
    <xf numFmtId="164" fontId="27" fillId="0" borderId="17" xfId="0" applyFont="1" applyBorder="1" applyAlignment="1">
      <alignment horizontal="center" wrapText="1"/>
    </xf>
    <xf numFmtId="164" fontId="27" fillId="0" borderId="18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right"/>
    </xf>
    <xf numFmtId="164" fontId="27" fillId="0" borderId="20" xfId="0" applyFont="1" applyBorder="1" applyAlignment="1">
      <alignment/>
    </xf>
    <xf numFmtId="172" fontId="27" fillId="0" borderId="20" xfId="0" applyNumberFormat="1" applyFont="1" applyBorder="1" applyAlignment="1">
      <alignment horizontal="right"/>
    </xf>
    <xf numFmtId="173" fontId="27" fillId="0" borderId="20" xfId="0" applyNumberFormat="1" applyFont="1" applyBorder="1" applyAlignment="1">
      <alignment horizontal="center"/>
    </xf>
    <xf numFmtId="169" fontId="27" fillId="0" borderId="20" xfId="0" applyNumberFormat="1" applyFont="1" applyBorder="1" applyAlignment="1">
      <alignment horizontal="center"/>
    </xf>
    <xf numFmtId="172" fontId="27" fillId="0" borderId="17" xfId="0" applyNumberFormat="1" applyFont="1" applyBorder="1" applyAlignment="1">
      <alignment horizontal="right" wrapText="1"/>
    </xf>
    <xf numFmtId="172" fontId="27" fillId="0" borderId="20" xfId="0" applyNumberFormat="1" applyFont="1" applyBorder="1" applyAlignment="1">
      <alignment/>
    </xf>
    <xf numFmtId="172" fontId="27" fillId="0" borderId="20" xfId="0" applyNumberFormat="1" applyFont="1" applyBorder="1" applyAlignment="1">
      <alignment wrapText="1"/>
    </xf>
    <xf numFmtId="164" fontId="32" fillId="0" borderId="20" xfId="0" applyFont="1" applyBorder="1" applyAlignment="1">
      <alignment wrapText="1"/>
    </xf>
    <xf numFmtId="164" fontId="27" fillId="0" borderId="19" xfId="0" applyFont="1" applyBorder="1" applyAlignment="1">
      <alignment/>
    </xf>
    <xf numFmtId="164" fontId="27" fillId="0" borderId="20" xfId="0" applyFont="1" applyBorder="1" applyAlignment="1">
      <alignment horizontal="right"/>
    </xf>
    <xf numFmtId="173" fontId="27" fillId="20" borderId="20" xfId="0" applyNumberFormat="1" applyFont="1" applyFill="1" applyBorder="1" applyAlignment="1">
      <alignment horizontal="center"/>
    </xf>
    <xf numFmtId="164" fontId="27" fillId="20" borderId="20" xfId="0" applyFont="1" applyFill="1" applyBorder="1" applyAlignment="1">
      <alignment horizontal="center"/>
    </xf>
    <xf numFmtId="172" fontId="27" fillId="0" borderId="20" xfId="0" applyNumberFormat="1" applyFont="1" applyBorder="1" applyAlignment="1">
      <alignment horizontal="right" wrapText="1"/>
    </xf>
    <xf numFmtId="164" fontId="27" fillId="0" borderId="20" xfId="0" applyFont="1" applyBorder="1" applyAlignment="1">
      <alignment wrapText="1"/>
    </xf>
    <xf numFmtId="164" fontId="15" fillId="0" borderId="0" xfId="0" applyFont="1" applyAlignment="1">
      <alignment/>
    </xf>
    <xf numFmtId="172" fontId="0" fillId="0" borderId="0" xfId="0" applyNumberFormat="1" applyAlignment="1">
      <alignment/>
    </xf>
    <xf numFmtId="164" fontId="28" fillId="0" borderId="10" xfId="0" applyFont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 wrapText="1"/>
    </xf>
    <xf numFmtId="164" fontId="27" fillId="0" borderId="10" xfId="0" applyFont="1" applyBorder="1" applyAlignment="1">
      <alignment horizontal="center"/>
    </xf>
    <xf numFmtId="172" fontId="27" fillId="0" borderId="10" xfId="0" applyNumberFormat="1" applyFont="1" applyBorder="1" applyAlignment="1">
      <alignment/>
    </xf>
    <xf numFmtId="164" fontId="0" fillId="0" borderId="0" xfId="0" applyFont="1" applyAlignment="1">
      <alignment horizontal="left"/>
    </xf>
    <xf numFmtId="164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164" fontId="33" fillId="9" borderId="0" xfId="0" applyFont="1" applyFill="1" applyAlignment="1">
      <alignment/>
    </xf>
    <xf numFmtId="164" fontId="30" fillId="9" borderId="0" xfId="0" applyFont="1" applyFill="1" applyAlignment="1">
      <alignment horizontal="left"/>
    </xf>
    <xf numFmtId="164" fontId="34" fillId="9" borderId="21" xfId="0" applyFont="1" applyFill="1" applyBorder="1" applyAlignment="1">
      <alignment horizontal="center"/>
    </xf>
    <xf numFmtId="164" fontId="0" fillId="9" borderId="20" xfId="0" applyFill="1" applyBorder="1" applyAlignment="1">
      <alignment/>
    </xf>
    <xf numFmtId="164" fontId="27" fillId="9" borderId="16" xfId="0" applyFont="1" applyFill="1" applyBorder="1" applyAlignment="1">
      <alignment horizontal="center" vertical="center" wrapText="1"/>
    </xf>
    <xf numFmtId="164" fontId="27" fillId="9" borderId="22" xfId="0" applyFont="1" applyFill="1" applyBorder="1" applyAlignment="1">
      <alignment horizontal="center" vertical="center" wrapText="1"/>
    </xf>
    <xf numFmtId="164" fontId="0" fillId="9" borderId="21" xfId="0" applyFill="1" applyBorder="1" applyAlignment="1">
      <alignment/>
    </xf>
    <xf numFmtId="164" fontId="0" fillId="9" borderId="0" xfId="0" applyFill="1" applyAlignment="1">
      <alignment wrapText="1"/>
    </xf>
    <xf numFmtId="164" fontId="27" fillId="9" borderId="19" xfId="0" applyFont="1" applyFill="1" applyBorder="1" applyAlignment="1">
      <alignment horizontal="center"/>
    </xf>
    <xf numFmtId="164" fontId="27" fillId="9" borderId="20" xfId="0" applyFont="1" applyFill="1" applyBorder="1" applyAlignment="1">
      <alignment/>
    </xf>
    <xf numFmtId="172" fontId="27" fillId="9" borderId="20" xfId="0" applyNumberFormat="1" applyFont="1" applyFill="1" applyBorder="1" applyAlignment="1">
      <alignment/>
    </xf>
    <xf numFmtId="174" fontId="27" fillId="9" borderId="20" xfId="0" applyNumberFormat="1" applyFont="1" applyFill="1" applyBorder="1" applyAlignment="1">
      <alignment horizontal="center"/>
    </xf>
    <xf numFmtId="164" fontId="27" fillId="0" borderId="0" xfId="0" applyFont="1" applyAlignment="1">
      <alignment/>
    </xf>
    <xf numFmtId="164" fontId="27" fillId="9" borderId="20" xfId="0" applyFont="1" applyFill="1" applyBorder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38100</xdr:colOff>
      <xdr:row>0</xdr:row>
      <xdr:rowOff>666750</xdr:rowOff>
    </xdr:to>
    <xdr:pic>
      <xdr:nvPicPr>
        <xdr:cNvPr id="1" name="Picture 10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9907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1981200</xdr:colOff>
      <xdr:row>4</xdr:row>
      <xdr:rowOff>47625</xdr:rowOff>
    </xdr:to>
    <xdr:pic>
      <xdr:nvPicPr>
        <xdr:cNvPr id="1" name="Picture 10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192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1990725</xdr:colOff>
      <xdr:row>4</xdr:row>
      <xdr:rowOff>47625</xdr:rowOff>
    </xdr:to>
    <xdr:pic>
      <xdr:nvPicPr>
        <xdr:cNvPr id="1" name="Picture 10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"/>
          <a:ext cx="19907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57150</xdr:rowOff>
    </xdr:from>
    <xdr:to>
      <xdr:col>3</xdr:col>
      <xdr:colOff>9525</xdr:colOff>
      <xdr:row>3</xdr:row>
      <xdr:rowOff>104775</xdr:rowOff>
    </xdr:to>
    <xdr:pic>
      <xdr:nvPicPr>
        <xdr:cNvPr id="1" name="Picture 10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7150"/>
          <a:ext cx="19907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1990725</xdr:colOff>
      <xdr:row>4</xdr:row>
      <xdr:rowOff>85725</xdr:rowOff>
    </xdr:to>
    <xdr:pic>
      <xdr:nvPicPr>
        <xdr:cNvPr id="1" name="Picture 10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61925"/>
          <a:ext cx="1990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161925</xdr:colOff>
      <xdr:row>4</xdr:row>
      <xdr:rowOff>47625</xdr:rowOff>
    </xdr:to>
    <xdr:pic>
      <xdr:nvPicPr>
        <xdr:cNvPr id="1" name="Picture 10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1990725</xdr:colOff>
      <xdr:row>1</xdr:row>
      <xdr:rowOff>628650</xdr:rowOff>
    </xdr:to>
    <xdr:pic>
      <xdr:nvPicPr>
        <xdr:cNvPr id="1" name="Picture 10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19907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447675</xdr:colOff>
      <xdr:row>0</xdr:row>
      <xdr:rowOff>628650</xdr:rowOff>
    </xdr:to>
    <xdr:pic>
      <xdr:nvPicPr>
        <xdr:cNvPr id="1" name="Picture 10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907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sposito.it" TargetMode="External" /><Relationship Id="rId2" Type="http://schemas.openxmlformats.org/officeDocument/2006/relationships/hyperlink" Target="mailto:natalia.dauria@commercialistinapolinord.it" TargetMode="External" /><Relationship Id="rId3" Type="http://schemas.openxmlformats.org/officeDocument/2006/relationships/hyperlink" Target="mailto:giuseppe.esposito@commercialistinapolinord.it" TargetMode="External" /><Relationship Id="rId4" Type="http://schemas.openxmlformats.org/officeDocument/2006/relationships/hyperlink" Target="mailto:ROMOLO@PEC.I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="98" zoomScaleNormal="98" workbookViewId="0" topLeftCell="A4">
      <selection activeCell="B22" sqref="B22"/>
    </sheetView>
  </sheetViews>
  <sheetFormatPr defaultColWidth="9.140625" defaultRowHeight="15"/>
  <cols>
    <col min="1" max="1" width="29.57421875" style="0" customWidth="1"/>
    <col min="2" max="2" width="52.421875" style="0" customWidth="1"/>
    <col min="3" max="3" width="23.8515625" style="0" customWidth="1"/>
    <col min="5" max="5" width="11.140625" style="0" customWidth="1"/>
    <col min="15" max="15" width="39.421875" style="0" customWidth="1"/>
  </cols>
  <sheetData>
    <row r="1" spans="1:7" ht="66.75" customHeight="1">
      <c r="A1" s="1"/>
      <c r="B1" s="1"/>
      <c r="C1" s="2"/>
      <c r="D1" s="2"/>
      <c r="E1" s="2"/>
      <c r="G1">
        <v>2</v>
      </c>
    </row>
    <row r="2" spans="1:5" ht="12.75">
      <c r="A2" s="3" t="s">
        <v>0</v>
      </c>
      <c r="B2" s="3" t="s">
        <v>1</v>
      </c>
      <c r="C2" s="4"/>
      <c r="D2" s="4"/>
      <c r="E2" s="4"/>
    </row>
    <row r="3" spans="1:15" ht="12.75">
      <c r="A3" s="5" t="s">
        <v>2</v>
      </c>
      <c r="B3" s="6" t="s">
        <v>3</v>
      </c>
      <c r="C3" s="4"/>
      <c r="D3" s="4"/>
      <c r="E3" s="4"/>
      <c r="O3" s="6"/>
    </row>
    <row r="4" spans="1:15" ht="12.75">
      <c r="A4" s="5" t="s">
        <v>4</v>
      </c>
      <c r="B4" s="6" t="s">
        <v>5</v>
      </c>
      <c r="C4" s="4"/>
      <c r="D4" s="4"/>
      <c r="E4" s="4"/>
      <c r="O4" s="6"/>
    </row>
    <row r="5" spans="1:15" ht="12.75">
      <c r="A5" s="5" t="s">
        <v>6</v>
      </c>
      <c r="B5" s="6" t="s">
        <v>7</v>
      </c>
      <c r="C5" s="4"/>
      <c r="D5" s="4"/>
      <c r="E5" s="4"/>
      <c r="O5" s="6"/>
    </row>
    <row r="6" spans="1:15" ht="12.75">
      <c r="A6" s="5" t="s">
        <v>8</v>
      </c>
      <c r="B6" s="7">
        <v>31048</v>
      </c>
      <c r="C6" s="4"/>
      <c r="D6" s="4"/>
      <c r="E6" s="4"/>
      <c r="O6" s="7"/>
    </row>
    <row r="7" spans="1:15" ht="12.75">
      <c r="A7" s="5" t="s">
        <v>9</v>
      </c>
      <c r="B7" s="6" t="s">
        <v>10</v>
      </c>
      <c r="C7" s="4"/>
      <c r="D7" s="4"/>
      <c r="E7" s="4"/>
      <c r="O7" s="6"/>
    </row>
    <row r="8" spans="1:15" ht="12.75">
      <c r="A8" s="5" t="s">
        <v>11</v>
      </c>
      <c r="B8" s="6">
        <v>2541</v>
      </c>
      <c r="C8" s="4"/>
      <c r="D8" s="4"/>
      <c r="E8" s="4"/>
      <c r="O8" s="6"/>
    </row>
    <row r="9" spans="1:15" ht="12.75">
      <c r="A9" s="5" t="s">
        <v>12</v>
      </c>
      <c r="B9" s="8" t="s">
        <v>13</v>
      </c>
      <c r="C9" s="4"/>
      <c r="D9" s="4"/>
      <c r="E9" s="4"/>
      <c r="O9" s="9"/>
    </row>
    <row r="10" spans="1:15" ht="12.75">
      <c r="A10" s="5" t="s">
        <v>14</v>
      </c>
      <c r="B10" s="10" t="s">
        <v>7</v>
      </c>
      <c r="C10" s="4"/>
      <c r="D10" s="4"/>
      <c r="E10" s="4"/>
      <c r="O10" s="9"/>
    </row>
    <row r="11" spans="1:15" ht="12.75">
      <c r="A11" s="5" t="s">
        <v>15</v>
      </c>
      <c r="B11" s="6" t="s">
        <v>16</v>
      </c>
      <c r="C11" s="4"/>
      <c r="D11" s="4"/>
      <c r="E11" s="4"/>
      <c r="O11" s="9"/>
    </row>
    <row r="12" spans="1:15" ht="12.75">
      <c r="A12" s="5" t="s">
        <v>17</v>
      </c>
      <c r="B12" s="11" t="s">
        <v>18</v>
      </c>
      <c r="C12" s="4"/>
      <c r="D12" s="4"/>
      <c r="E12" s="4"/>
      <c r="O12" s="11"/>
    </row>
    <row r="13" spans="1:15" ht="12.75">
      <c r="A13" s="5" t="s">
        <v>19</v>
      </c>
      <c r="B13" s="12" t="s">
        <v>20</v>
      </c>
      <c r="C13" s="4"/>
      <c r="D13" s="4"/>
      <c r="E13" s="4"/>
      <c r="O13" s="6"/>
    </row>
    <row r="14" spans="1:15" ht="12.75">
      <c r="A14" s="5" t="s">
        <v>19</v>
      </c>
      <c r="B14" s="6">
        <v>33355566699</v>
      </c>
      <c r="C14" s="4"/>
      <c r="D14" s="4"/>
      <c r="E14" s="4"/>
      <c r="O14" s="6"/>
    </row>
    <row r="15" spans="1:5" ht="12.75">
      <c r="A15" s="3"/>
      <c r="B15" s="13"/>
      <c r="C15" s="4"/>
      <c r="D15" s="4"/>
      <c r="E15" s="4"/>
    </row>
    <row r="16" spans="1:5" ht="12.75">
      <c r="A16" s="3" t="s">
        <v>21</v>
      </c>
      <c r="B16" s="14">
        <v>72742</v>
      </c>
      <c r="C16" s="2"/>
      <c r="D16" s="2"/>
      <c r="E16" s="2"/>
    </row>
    <row r="17" spans="1:5" ht="12.75">
      <c r="A17" s="3" t="s">
        <v>22</v>
      </c>
      <c r="B17" s="3" t="s">
        <v>23</v>
      </c>
      <c r="C17" s="2"/>
      <c r="D17" s="2"/>
      <c r="E17" s="2"/>
    </row>
    <row r="18" spans="1:5" ht="12.75">
      <c r="A18" s="3"/>
      <c r="B18" s="3"/>
      <c r="C18" s="2"/>
      <c r="D18" s="2"/>
      <c r="E18" s="2"/>
    </row>
    <row r="19" spans="1:5" ht="12.75">
      <c r="A19" s="15" t="s">
        <v>24</v>
      </c>
      <c r="B19" s="16"/>
      <c r="C19" s="2"/>
      <c r="D19" s="2"/>
      <c r="E19" s="2"/>
    </row>
    <row r="20" spans="1:5" ht="12.75">
      <c r="A20" s="17" t="s">
        <v>25</v>
      </c>
      <c r="B20" s="2" t="s">
        <v>26</v>
      </c>
      <c r="C20" s="2"/>
      <c r="D20" s="2"/>
      <c r="E20" s="2"/>
    </row>
    <row r="21" spans="1:5" ht="12.75">
      <c r="A21" s="17" t="s">
        <v>6</v>
      </c>
      <c r="B21" s="2" t="s">
        <v>27</v>
      </c>
      <c r="C21" s="2"/>
      <c r="D21" s="2"/>
      <c r="E21" s="2"/>
    </row>
    <row r="22" spans="1:5" ht="12.75">
      <c r="A22" s="17" t="s">
        <v>8</v>
      </c>
      <c r="B22" s="18">
        <v>18295</v>
      </c>
      <c r="C22" s="2"/>
      <c r="D22" s="2"/>
      <c r="E22" s="2"/>
    </row>
    <row r="23" spans="1:5" ht="12.75">
      <c r="A23" s="17" t="s">
        <v>9</v>
      </c>
      <c r="B23" s="2" t="s">
        <v>28</v>
      </c>
      <c r="C23" s="2"/>
      <c r="D23" s="2"/>
      <c r="E23" s="2"/>
    </row>
    <row r="24" spans="1:5" ht="12.75">
      <c r="A24" s="17" t="s">
        <v>29</v>
      </c>
      <c r="B24" s="2" t="s">
        <v>27</v>
      </c>
      <c r="C24" s="2"/>
      <c r="D24" s="2"/>
      <c r="E24" s="2"/>
    </row>
    <row r="25" spans="1:5" ht="12.75">
      <c r="A25" s="17" t="s">
        <v>30</v>
      </c>
      <c r="B25" s="2" t="s">
        <v>31</v>
      </c>
      <c r="C25" s="2"/>
      <c r="D25" s="2"/>
      <c r="E25" s="2"/>
    </row>
    <row r="26" spans="1:5" ht="12.75">
      <c r="A26" s="15" t="s">
        <v>32</v>
      </c>
      <c r="B26" s="17"/>
      <c r="C26" s="2"/>
      <c r="D26" s="2"/>
      <c r="E26" s="2"/>
    </row>
    <row r="27" spans="1:5" ht="12.75">
      <c r="A27" s="17" t="s">
        <v>25</v>
      </c>
      <c r="B27" s="2" t="s">
        <v>33</v>
      </c>
      <c r="C27" s="2"/>
      <c r="D27" s="2"/>
      <c r="E27" s="2"/>
    </row>
    <row r="28" spans="1:5" ht="12.75">
      <c r="A28" s="17" t="s">
        <v>6</v>
      </c>
      <c r="B28" s="2" t="s">
        <v>27</v>
      </c>
      <c r="C28" s="2"/>
      <c r="D28" s="2"/>
      <c r="E28" s="2"/>
    </row>
    <row r="29" spans="1:5" ht="12.75">
      <c r="A29" s="17" t="s">
        <v>8</v>
      </c>
      <c r="B29" s="18">
        <v>20499</v>
      </c>
      <c r="C29" s="2"/>
      <c r="D29" s="2"/>
      <c r="E29" s="2"/>
    </row>
    <row r="30" spans="1:5" ht="12.75">
      <c r="A30" s="17" t="s">
        <v>9</v>
      </c>
      <c r="B30" s="2" t="s">
        <v>34</v>
      </c>
      <c r="C30" s="2"/>
      <c r="D30" s="2"/>
      <c r="E30" s="2"/>
    </row>
    <row r="31" spans="1:5" ht="12.75">
      <c r="A31" s="17" t="s">
        <v>29</v>
      </c>
      <c r="B31" s="2" t="s">
        <v>27</v>
      </c>
      <c r="C31" s="2"/>
      <c r="D31" s="2"/>
      <c r="E31" s="2"/>
    </row>
    <row r="32" spans="1:5" ht="12.75">
      <c r="A32" s="17" t="s">
        <v>30</v>
      </c>
      <c r="B32" s="2" t="s">
        <v>31</v>
      </c>
      <c r="C32" s="2"/>
      <c r="D32" s="2"/>
      <c r="E32" s="2"/>
    </row>
    <row r="33" spans="1:5" ht="12.75">
      <c r="A33" s="3" t="s">
        <v>35</v>
      </c>
      <c r="B33" s="3" t="s">
        <v>36</v>
      </c>
      <c r="C33" s="2"/>
      <c r="D33" s="2"/>
      <c r="E33" s="2"/>
    </row>
    <row r="34" spans="1:5" ht="12.75">
      <c r="A34" s="3" t="s">
        <v>37</v>
      </c>
      <c r="B34" s="13" t="s">
        <v>38</v>
      </c>
      <c r="C34" s="2"/>
      <c r="D34" s="2"/>
      <c r="E34" s="2"/>
    </row>
    <row r="35" spans="1:5" ht="12.75">
      <c r="A35" s="3" t="s">
        <v>39</v>
      </c>
      <c r="B35" s="3" t="s">
        <v>40</v>
      </c>
      <c r="C35" s="2"/>
      <c r="D35" s="2"/>
      <c r="E35" s="2"/>
    </row>
    <row r="36" spans="1:5" ht="12.75">
      <c r="A36" s="17"/>
      <c r="B36" s="3"/>
      <c r="C36" s="2"/>
      <c r="D36" s="2"/>
      <c r="E36" s="2"/>
    </row>
    <row r="37" spans="1:5" ht="12.75">
      <c r="A37" s="17"/>
      <c r="B37" s="3"/>
      <c r="C37" s="2"/>
      <c r="D37" s="2"/>
      <c r="E37" s="2"/>
    </row>
    <row r="38" spans="1:5" ht="12.75">
      <c r="A38" s="17"/>
      <c r="B38" s="3"/>
      <c r="C38" s="2"/>
      <c r="D38" s="2"/>
      <c r="E38" s="2"/>
    </row>
    <row r="39" spans="1:5" ht="12.75">
      <c r="A39" s="17"/>
      <c r="B39" s="3"/>
      <c r="C39" s="2"/>
      <c r="D39" s="2"/>
      <c r="E39" s="2"/>
    </row>
    <row r="40" spans="1:5" ht="12.75">
      <c r="A40" s="17"/>
      <c r="B40" s="3"/>
      <c r="C40" s="2"/>
      <c r="D40" s="2"/>
      <c r="E40" s="2"/>
    </row>
    <row r="41" spans="1:5" ht="12.75">
      <c r="A41" s="17"/>
      <c r="B41" s="3"/>
      <c r="C41" s="2"/>
      <c r="D41" s="2"/>
      <c r="E41" s="2"/>
    </row>
    <row r="42" spans="1:5" ht="12.75">
      <c r="A42" s="17"/>
      <c r="B42" s="3"/>
      <c r="C42" s="2"/>
      <c r="D42" s="2"/>
      <c r="E42" s="2"/>
    </row>
    <row r="43" spans="1:5" ht="12.75">
      <c r="A43" s="2"/>
      <c r="B43" s="3"/>
      <c r="C43" s="2"/>
      <c r="D43" s="2"/>
      <c r="E43" s="2"/>
    </row>
  </sheetData>
  <sheetProtection selectLockedCells="1" selectUnlockedCells="1"/>
  <mergeCells count="1">
    <mergeCell ref="A1:B1"/>
  </mergeCells>
  <dataValidations count="2">
    <dataValidation type="textLength" operator="lessThanOrEqual" allowBlank="1" showInputMessage="1" showErrorMessage="1" promptTitle="Testo" prompt="Lunghezza massima: 50 caratteri." errorTitle="Lunghezza superata" error="La lunghezza del valore deve essere minore o uguale a 50 caratteri." sqref="B7">
      <formula1>50</formula1>
    </dataValidation>
    <dataValidation type="textLength" operator="lessThanOrEqual" allowBlank="1" showInputMessage="1" showErrorMessage="1" promptTitle="Testo" prompt="Lunghezza massima: 100 caratteri." errorTitle="Lunghezza superata" error="La lunghezza del valore deve essere minore o uguale a 100 caratteri." sqref="B9:B10">
      <formula1>100</formula1>
    </dataValidation>
  </dataValidations>
  <hyperlinks>
    <hyperlink ref="B9" r:id="rId1" display="info@esposito.it"/>
    <hyperlink ref="B10" r:id="rId2" display="NAPOLI"/>
    <hyperlink ref="B12" r:id="rId3" display="giuseppe.esposito@commercialistinapolinord.it"/>
    <hyperlink ref="B34" r:id="rId4" display="ROMOLO@PEC.IT"/>
  </hyperlinks>
  <printOptions/>
  <pageMargins left="0.7" right="0.7" top="0.75" bottom="0.75" header="0.5118055555555555" footer="0.5118055555555555"/>
  <pageSetup horizontalDpi="300" verticalDpi="300" orientation="portrait" paperSize="9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B2" sqref="B2"/>
    </sheetView>
  </sheetViews>
  <sheetFormatPr defaultColWidth="9.140625" defaultRowHeight="15"/>
  <cols>
    <col min="1" max="1" width="7.00390625" style="36" customWidth="1"/>
    <col min="2" max="2" width="24.421875" style="0" customWidth="1"/>
    <col min="3" max="3" width="11.28125" style="0" customWidth="1"/>
    <col min="4" max="4" width="8.00390625" style="0" customWidth="1"/>
    <col min="5" max="5" width="11.7109375" style="0" customWidth="1"/>
    <col min="6" max="6" width="11.00390625" style="0" customWidth="1"/>
    <col min="7" max="7" width="10.140625" style="0" customWidth="1"/>
  </cols>
  <sheetData>
    <row r="1" spans="1:8" ht="10.5" customHeight="1">
      <c r="A1" s="37"/>
      <c r="B1" s="2"/>
      <c r="C1" s="2"/>
      <c r="D1" s="2"/>
      <c r="E1" s="2"/>
      <c r="F1" s="2"/>
      <c r="G1" s="2"/>
      <c r="H1" s="2"/>
    </row>
    <row r="2" spans="1:8" ht="68.25" customHeight="1">
      <c r="A2" s="37"/>
      <c r="B2" s="125" t="s">
        <v>136</v>
      </c>
      <c r="C2" s="2"/>
      <c r="D2" s="2"/>
      <c r="E2" s="2"/>
      <c r="F2" s="2"/>
      <c r="G2" s="2"/>
      <c r="H2" s="2"/>
    </row>
    <row r="3" spans="1:8" ht="12.75">
      <c r="A3" s="126" t="s">
        <v>137</v>
      </c>
      <c r="B3" s="2"/>
      <c r="C3" s="2"/>
      <c r="D3" s="2"/>
      <c r="E3" s="2"/>
      <c r="F3" s="2"/>
      <c r="G3" s="2"/>
      <c r="H3" s="2"/>
    </row>
    <row r="4" spans="1:8" ht="10.5" customHeight="1">
      <c r="A4" s="37"/>
      <c r="B4" s="2"/>
      <c r="C4" s="2"/>
      <c r="D4" s="2"/>
      <c r="E4" s="2"/>
      <c r="F4" s="2"/>
      <c r="G4" s="2"/>
      <c r="H4" s="2"/>
    </row>
    <row r="5" spans="1:8" ht="25.5" customHeight="1">
      <c r="A5" s="127" t="s">
        <v>49</v>
      </c>
      <c r="B5" s="128"/>
      <c r="C5" s="129" t="s">
        <v>138</v>
      </c>
      <c r="D5" s="129"/>
      <c r="E5" s="130" t="s">
        <v>139</v>
      </c>
      <c r="F5" s="130"/>
      <c r="G5" s="131"/>
      <c r="H5" s="132"/>
    </row>
    <row r="6" spans="1:8" ht="18" customHeight="1">
      <c r="A6" s="129" t="s">
        <v>42</v>
      </c>
      <c r="B6" s="129" t="s">
        <v>140</v>
      </c>
      <c r="C6" s="129" t="s">
        <v>141</v>
      </c>
      <c r="D6" s="129" t="s">
        <v>142</v>
      </c>
      <c r="E6" s="129" t="s">
        <v>143</v>
      </c>
      <c r="F6" s="129" t="s">
        <v>142</v>
      </c>
      <c r="G6" s="129" t="s">
        <v>45</v>
      </c>
      <c r="H6" s="132"/>
    </row>
    <row r="7" spans="1:8" ht="12.75">
      <c r="A7" s="129"/>
      <c r="B7" s="129"/>
      <c r="C7" s="129"/>
      <c r="D7" s="129"/>
      <c r="E7" s="129"/>
      <c r="F7" s="129"/>
      <c r="G7" s="129"/>
      <c r="H7" s="132"/>
    </row>
    <row r="8" spans="1:8" ht="12.75">
      <c r="A8" s="133">
        <v>1</v>
      </c>
      <c r="B8" s="134" t="str">
        <f>+'2.1 ATTIVO PATRIMONIALE'!B12</f>
        <v>ABITAZIONE PRINCIPALE</v>
      </c>
      <c r="C8" s="135">
        <v>82000</v>
      </c>
      <c r="D8" s="136" t="s">
        <v>144</v>
      </c>
      <c r="E8" s="135">
        <v>90000</v>
      </c>
      <c r="F8" s="136" t="s">
        <v>145</v>
      </c>
      <c r="G8" s="134" t="s">
        <v>146</v>
      </c>
      <c r="H8" s="132"/>
    </row>
    <row r="9" spans="1:8" ht="12.75">
      <c r="A9" s="133">
        <v>1</v>
      </c>
      <c r="B9" s="134" t="str">
        <f>+'2.1 ATTIVO PATRIMONIALE'!B13</f>
        <v>AUTOMOBILE</v>
      </c>
      <c r="C9" s="135">
        <f>+'2.1 ATTIVO PATRIMONIALE'!E13</f>
        <v>8000</v>
      </c>
      <c r="D9" s="136" t="s">
        <v>147</v>
      </c>
      <c r="E9" s="135">
        <v>8000</v>
      </c>
      <c r="F9" s="136" t="s">
        <v>145</v>
      </c>
      <c r="G9" s="134" t="s">
        <v>146</v>
      </c>
      <c r="H9" s="132"/>
    </row>
    <row r="10" spans="1:13" ht="12.75">
      <c r="A10" s="133"/>
      <c r="B10" s="134" t="s">
        <v>148</v>
      </c>
      <c r="C10" s="135">
        <f>+'2.1 ATTIVO PATRIMONIALE'!E14</f>
        <v>25000</v>
      </c>
      <c r="D10" s="136" t="s">
        <v>149</v>
      </c>
      <c r="E10" s="135">
        <v>25000</v>
      </c>
      <c r="F10" s="136" t="s">
        <v>150</v>
      </c>
      <c r="G10" s="134" t="s">
        <v>146</v>
      </c>
      <c r="H10" s="132"/>
      <c r="M10" s="137"/>
    </row>
    <row r="11" spans="1:8" ht="12.75">
      <c r="A11" s="133"/>
      <c r="B11" s="134">
        <f>+'2.1 ATTIVO PATRIMONIALE'!B15</f>
        <v>0</v>
      </c>
      <c r="C11" s="135">
        <f>+'2.1 ATTIVO PATRIMONIALE'!E15</f>
        <v>0</v>
      </c>
      <c r="D11" s="136"/>
      <c r="E11" s="135"/>
      <c r="F11" s="136"/>
      <c r="G11" s="134"/>
      <c r="H11" s="132"/>
    </row>
    <row r="12" spans="1:8" ht="12.75">
      <c r="A12" s="133"/>
      <c r="B12" s="134">
        <f>+'2.1 ATTIVO PATRIMONIALE'!B21</f>
        <v>0</v>
      </c>
      <c r="C12" s="135">
        <f>+'2.1 ATTIVO PATRIMONIALE'!E21</f>
        <v>0</v>
      </c>
      <c r="D12" s="136" t="s">
        <v>49</v>
      </c>
      <c r="E12" s="135"/>
      <c r="F12" s="136"/>
      <c r="G12" s="134"/>
      <c r="H12" s="132"/>
    </row>
    <row r="13" spans="1:8" ht="12.75">
      <c r="A13" s="133"/>
      <c r="B13" s="134">
        <f>+'2.1 ATTIVO PATRIMONIALE'!B22</f>
        <v>0</v>
      </c>
      <c r="C13" s="135">
        <f>+'2.1 ATTIVO PATRIMONIALE'!E22</f>
        <v>0</v>
      </c>
      <c r="D13" s="136" t="s">
        <v>49</v>
      </c>
      <c r="E13" s="135"/>
      <c r="F13" s="136"/>
      <c r="G13" s="134"/>
      <c r="H13" s="132"/>
    </row>
    <row r="14" spans="1:8" ht="12.75">
      <c r="A14" s="133"/>
      <c r="B14" s="134">
        <f>+'2.1 ATTIVO PATRIMONIALE'!B23</f>
        <v>0</v>
      </c>
      <c r="C14" s="135">
        <f>+'2.1 ATTIVO PATRIMONIALE'!E23</f>
        <v>0</v>
      </c>
      <c r="D14" s="136"/>
      <c r="E14" s="135"/>
      <c r="F14" s="136"/>
      <c r="G14" s="134"/>
      <c r="H14" s="132"/>
    </row>
    <row r="15" spans="1:8" ht="12.75">
      <c r="A15" s="133"/>
      <c r="B15" s="134">
        <f>+'2.1 ATTIVO PATRIMONIALE'!B24</f>
        <v>0</v>
      </c>
      <c r="C15" s="135">
        <f>+'2.1 ATTIVO PATRIMONIALE'!C24</f>
        <v>0</v>
      </c>
      <c r="D15" s="136"/>
      <c r="E15" s="135"/>
      <c r="F15" s="136"/>
      <c r="G15" s="134"/>
      <c r="H15" s="132"/>
    </row>
    <row r="16" spans="1:8" ht="12.75">
      <c r="A16" s="133"/>
      <c r="B16" s="138" t="s">
        <v>48</v>
      </c>
      <c r="C16" s="135">
        <f>SUM(C8:C14)</f>
        <v>115000</v>
      </c>
      <c r="D16" s="134"/>
      <c r="E16" s="135">
        <f>SUM(E8:E14)</f>
        <v>123000</v>
      </c>
      <c r="F16" s="134"/>
      <c r="G16" s="134"/>
      <c r="H16" s="132"/>
    </row>
    <row r="17" spans="1:8" ht="9.75" customHeight="1">
      <c r="A17" s="37"/>
      <c r="B17" s="2"/>
      <c r="C17" s="2"/>
      <c r="D17" s="2"/>
      <c r="E17" s="2"/>
      <c r="F17" s="2"/>
      <c r="G17" s="2"/>
      <c r="H17" s="2"/>
    </row>
    <row r="18" spans="1:8" ht="12.75">
      <c r="A18" s="37"/>
      <c r="B18" s="2"/>
      <c r="C18" s="2"/>
      <c r="D18" s="2"/>
      <c r="E18" s="2"/>
      <c r="F18" s="2"/>
      <c r="G18" s="2"/>
      <c r="H18" s="2"/>
    </row>
    <row r="19" spans="1:8" ht="12.75">
      <c r="A19" s="37"/>
      <c r="B19" s="2"/>
      <c r="C19" s="2"/>
      <c r="D19" s="2"/>
      <c r="E19" s="2"/>
      <c r="F19" s="2"/>
      <c r="G19" s="2"/>
      <c r="H19" s="2"/>
    </row>
    <row r="20" spans="1:8" ht="12.75">
      <c r="A20" s="37"/>
      <c r="B20" s="2"/>
      <c r="C20" s="2"/>
      <c r="D20" s="2"/>
      <c r="E20" s="2"/>
      <c r="F20" s="2"/>
      <c r="G20" s="2"/>
      <c r="H20" s="2"/>
    </row>
  </sheetData>
  <sheetProtection selectLockedCells="1" selectUnlockedCells="1"/>
  <mergeCells count="9">
    <mergeCell ref="C5:D5"/>
    <mergeCell ref="E5:F5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7" sqref="M17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SheetLayoutView="100" workbookViewId="0" topLeftCell="A8">
      <selection activeCell="C13" sqref="C13"/>
    </sheetView>
  </sheetViews>
  <sheetFormatPr defaultColWidth="9.140625" defaultRowHeight="15"/>
  <cols>
    <col min="1" max="1" width="8.28125" style="0" customWidth="1"/>
    <col min="2" max="2" width="36.421875" style="0" customWidth="1"/>
    <col min="3" max="3" width="13.28125" style="0" customWidth="1"/>
    <col min="4" max="4" width="7.421875" style="0" customWidth="1"/>
  </cols>
  <sheetData>
    <row r="1" spans="1:4" ht="12.75">
      <c r="A1" s="2"/>
      <c r="B1" s="2"/>
      <c r="C1" s="2"/>
      <c r="D1" s="2"/>
    </row>
    <row r="2" spans="1:4" ht="12.75">
      <c r="A2" s="2"/>
      <c r="B2" s="2"/>
      <c r="C2" s="2"/>
      <c r="D2" s="2"/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  <row r="5" spans="2:4" ht="12.75">
      <c r="B5" s="2"/>
      <c r="C5" s="2"/>
      <c r="D5" s="2"/>
    </row>
    <row r="6" spans="1:4" ht="12.75">
      <c r="A6" s="19" t="s">
        <v>1</v>
      </c>
      <c r="B6" s="2"/>
      <c r="C6" s="2"/>
      <c r="D6" s="2"/>
    </row>
    <row r="7" spans="1:4" ht="12.75">
      <c r="A7" s="20"/>
      <c r="B7" s="2"/>
      <c r="C7" s="2"/>
      <c r="D7" s="2"/>
    </row>
    <row r="8" spans="1:4" ht="12.75">
      <c r="A8" s="21" t="s">
        <v>41</v>
      </c>
      <c r="B8" s="2"/>
      <c r="C8" s="2"/>
      <c r="D8" s="2"/>
    </row>
    <row r="9" spans="1:4" ht="12.75">
      <c r="A9" s="2"/>
      <c r="B9" s="2"/>
      <c r="C9" s="2"/>
      <c r="D9" s="2"/>
    </row>
    <row r="10" spans="1:4" ht="15" customHeight="1">
      <c r="A10" s="22" t="s">
        <v>42</v>
      </c>
      <c r="B10" s="22" t="s">
        <v>43</v>
      </c>
      <c r="C10" s="23" t="s">
        <v>44</v>
      </c>
      <c r="D10" s="23" t="s">
        <v>45</v>
      </c>
    </row>
    <row r="11" spans="1:4" ht="12.75">
      <c r="A11" s="22"/>
      <c r="B11" s="22"/>
      <c r="C11" s="23"/>
      <c r="D11" s="23"/>
    </row>
    <row r="12" spans="1:4" ht="12.75">
      <c r="A12" s="24">
        <v>1</v>
      </c>
      <c r="B12" s="24" t="s">
        <v>46</v>
      </c>
      <c r="C12" s="25">
        <v>1300</v>
      </c>
      <c r="D12" s="26">
        <v>1</v>
      </c>
    </row>
    <row r="13" spans="1:4" ht="12.75">
      <c r="A13" s="24">
        <v>2</v>
      </c>
      <c r="B13" s="24" t="s">
        <v>47</v>
      </c>
      <c r="C13" s="25">
        <v>500</v>
      </c>
      <c r="D13" s="26">
        <v>2</v>
      </c>
    </row>
    <row r="14" spans="1:4" ht="12.75">
      <c r="A14" s="24"/>
      <c r="B14" s="24"/>
      <c r="C14" s="25"/>
      <c r="D14" s="26"/>
    </row>
    <row r="15" spans="1:4" ht="12.75">
      <c r="A15" s="24"/>
      <c r="B15" s="24"/>
      <c r="C15" s="25"/>
      <c r="D15" s="26"/>
    </row>
    <row r="16" spans="1:4" ht="12.75">
      <c r="A16" s="24"/>
      <c r="B16" s="24"/>
      <c r="C16" s="25"/>
      <c r="D16" s="26"/>
    </row>
    <row r="17" spans="1:4" ht="12.75">
      <c r="A17" s="24"/>
      <c r="B17" s="24"/>
      <c r="C17" s="25"/>
      <c r="D17" s="26"/>
    </row>
    <row r="18" spans="1:4" ht="12.75">
      <c r="A18" s="24"/>
      <c r="B18" s="27" t="s">
        <v>48</v>
      </c>
      <c r="C18" s="28">
        <f>SUM(C12:C17)</f>
        <v>1800</v>
      </c>
      <c r="D18" s="25" t="s">
        <v>49</v>
      </c>
    </row>
    <row r="19" spans="1:4" ht="12.75">
      <c r="A19" s="29"/>
      <c r="B19" s="29"/>
      <c r="C19" s="29"/>
      <c r="D19" s="29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</sheetData>
  <sheetProtection selectLockedCells="1" selectUnlockedCells="1"/>
  <mergeCells count="4">
    <mergeCell ref="A10:A11"/>
    <mergeCell ref="B10:B11"/>
    <mergeCell ref="C10:C11"/>
    <mergeCell ref="D10:D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SheetLayoutView="100" workbookViewId="0" topLeftCell="A1">
      <selection activeCell="C27" sqref="C27"/>
    </sheetView>
  </sheetViews>
  <sheetFormatPr defaultColWidth="9.140625" defaultRowHeight="15"/>
  <cols>
    <col min="1" max="1" width="6.28125" style="0" customWidth="1"/>
    <col min="2" max="2" width="45.140625" style="0" customWidth="1"/>
    <col min="3" max="3" width="18.00390625" style="0" customWidth="1"/>
    <col min="4" max="4" width="10.140625" style="0" customWidth="1"/>
  </cols>
  <sheetData>
    <row r="1" spans="1:4" ht="12.75">
      <c r="A1" s="2"/>
      <c r="B1" s="2"/>
      <c r="C1" s="2"/>
      <c r="D1" s="2"/>
    </row>
    <row r="2" spans="1:4" ht="12.75">
      <c r="A2" s="2"/>
      <c r="B2" s="2"/>
      <c r="C2" s="2"/>
      <c r="D2" s="2"/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  <row r="5" spans="2:4" ht="12.75">
      <c r="B5" s="2"/>
      <c r="C5" s="2"/>
      <c r="D5" s="2"/>
    </row>
    <row r="6" spans="1:4" ht="12.75">
      <c r="A6" s="19" t="s">
        <v>1</v>
      </c>
      <c r="B6" s="2"/>
      <c r="C6" s="2"/>
      <c r="D6" s="2"/>
    </row>
    <row r="7" spans="1:4" ht="12.75">
      <c r="A7" s="20"/>
      <c r="B7" s="2"/>
      <c r="C7" s="2"/>
      <c r="D7" s="2"/>
    </row>
    <row r="8" spans="1:4" ht="12.75">
      <c r="A8" s="21" t="s">
        <v>50</v>
      </c>
      <c r="B8" s="2"/>
      <c r="C8" s="2"/>
      <c r="D8" s="2"/>
    </row>
    <row r="9" spans="1:4" ht="12.75">
      <c r="A9" s="2"/>
      <c r="B9" s="2"/>
      <c r="C9" s="2"/>
      <c r="D9" s="2"/>
    </row>
    <row r="10" spans="1:4" ht="15" customHeight="1">
      <c r="A10" s="30" t="s">
        <v>42</v>
      </c>
      <c r="B10" s="30" t="s">
        <v>51</v>
      </c>
      <c r="C10" s="31" t="s">
        <v>44</v>
      </c>
      <c r="D10" s="30" t="s">
        <v>45</v>
      </c>
    </row>
    <row r="11" spans="1:4" ht="12.75">
      <c r="A11" s="30"/>
      <c r="B11" s="30"/>
      <c r="C11" s="31"/>
      <c r="D11" s="30"/>
    </row>
    <row r="12" spans="1:4" ht="12.75">
      <c r="A12" s="32">
        <v>1</v>
      </c>
      <c r="B12" s="32" t="s">
        <v>52</v>
      </c>
      <c r="C12" s="33">
        <v>400</v>
      </c>
      <c r="D12" s="32"/>
    </row>
    <row r="13" spans="1:4" ht="12.75">
      <c r="A13" s="32">
        <v>2</v>
      </c>
      <c r="B13" s="32" t="s">
        <v>53</v>
      </c>
      <c r="C13" s="33">
        <v>100</v>
      </c>
      <c r="D13" s="32"/>
    </row>
    <row r="14" spans="1:4" ht="12.75">
      <c r="A14" s="32">
        <v>3</v>
      </c>
      <c r="B14" s="32" t="s">
        <v>54</v>
      </c>
      <c r="C14" s="33">
        <v>50</v>
      </c>
      <c r="D14" s="32"/>
    </row>
    <row r="15" spans="1:4" ht="12.75">
      <c r="A15" s="32">
        <v>4</v>
      </c>
      <c r="B15" s="32" t="s">
        <v>55</v>
      </c>
      <c r="C15" s="33">
        <v>50</v>
      </c>
      <c r="D15" s="32"/>
    </row>
    <row r="16" spans="1:4" ht="12.75">
      <c r="A16" s="32">
        <v>5</v>
      </c>
      <c r="B16" s="32" t="s">
        <v>56</v>
      </c>
      <c r="C16" s="33"/>
      <c r="D16" s="32"/>
    </row>
    <row r="17" spans="1:4" ht="12.75">
      <c r="A17" s="32">
        <v>6</v>
      </c>
      <c r="B17" s="32" t="s">
        <v>57</v>
      </c>
      <c r="C17" s="33">
        <v>70</v>
      </c>
      <c r="D17" s="32"/>
    </row>
    <row r="18" spans="1:4" ht="12.75">
      <c r="A18" s="32">
        <v>7</v>
      </c>
      <c r="B18" s="32" t="s">
        <v>58</v>
      </c>
      <c r="C18" s="33">
        <v>50</v>
      </c>
      <c r="D18" s="32"/>
    </row>
    <row r="19" spans="1:4" ht="12.75">
      <c r="A19" s="32">
        <v>8</v>
      </c>
      <c r="B19" s="32" t="s">
        <v>59</v>
      </c>
      <c r="C19" s="33">
        <v>200</v>
      </c>
      <c r="D19" s="32"/>
    </row>
    <row r="20" spans="1:4" ht="12.75">
      <c r="A20" s="32">
        <v>9</v>
      </c>
      <c r="B20" s="32" t="s">
        <v>60</v>
      </c>
      <c r="C20" s="33">
        <v>50</v>
      </c>
      <c r="D20" s="32"/>
    </row>
    <row r="21" spans="1:4" ht="12.75">
      <c r="A21" s="32">
        <v>10</v>
      </c>
      <c r="B21" s="32" t="s">
        <v>61</v>
      </c>
      <c r="C21" s="33">
        <v>60</v>
      </c>
      <c r="D21" s="32"/>
    </row>
    <row r="22" spans="1:4" ht="12.75">
      <c r="A22" s="32">
        <v>11</v>
      </c>
      <c r="B22" s="32" t="s">
        <v>62</v>
      </c>
      <c r="C22" s="33">
        <v>100</v>
      </c>
      <c r="D22" s="32"/>
    </row>
    <row r="23" spans="1:4" ht="12.75">
      <c r="A23" s="32">
        <v>12</v>
      </c>
      <c r="B23" s="32" t="s">
        <v>63</v>
      </c>
      <c r="C23" s="33">
        <v>20</v>
      </c>
      <c r="D23" s="32"/>
    </row>
    <row r="24" spans="1:4" ht="12.75">
      <c r="A24" s="32">
        <v>13</v>
      </c>
      <c r="B24" s="32" t="s">
        <v>64</v>
      </c>
      <c r="C24" s="33">
        <v>20</v>
      </c>
      <c r="D24" s="32"/>
    </row>
    <row r="25" spans="1:4" ht="12.75">
      <c r="A25" s="32">
        <v>14</v>
      </c>
      <c r="B25" s="32" t="s">
        <v>65</v>
      </c>
      <c r="C25" s="33"/>
      <c r="D25" s="32"/>
    </row>
    <row r="26" spans="1:4" ht="12.75">
      <c r="A26" s="32">
        <v>15</v>
      </c>
      <c r="B26" s="32" t="s">
        <v>66</v>
      </c>
      <c r="C26" s="33">
        <v>30</v>
      </c>
      <c r="D26" s="32"/>
    </row>
    <row r="27" spans="1:4" ht="12.75">
      <c r="A27" s="32">
        <v>16</v>
      </c>
      <c r="B27" s="32" t="s">
        <v>67</v>
      </c>
      <c r="C27" s="33"/>
      <c r="D27" s="32"/>
    </row>
    <row r="28" spans="1:4" ht="12.75">
      <c r="A28" s="32"/>
      <c r="B28" s="34" t="s">
        <v>48</v>
      </c>
      <c r="C28" s="35">
        <f>SUM(C12:C27)</f>
        <v>1200</v>
      </c>
      <c r="D28" s="32"/>
    </row>
    <row r="29" spans="1:4" ht="12.75">
      <c r="A29" s="16"/>
      <c r="B29" s="16"/>
      <c r="C29" s="16"/>
      <c r="D29" s="16"/>
    </row>
  </sheetData>
  <sheetProtection selectLockedCells="1" selectUnlockedCells="1"/>
  <mergeCells count="4">
    <mergeCell ref="A10:A11"/>
    <mergeCell ref="B10:B11"/>
    <mergeCell ref="C10:C11"/>
    <mergeCell ref="D10:D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SheetLayoutView="100" workbookViewId="0" topLeftCell="A4">
      <selection activeCell="G30" sqref="G30"/>
    </sheetView>
  </sheetViews>
  <sheetFormatPr defaultColWidth="9.140625" defaultRowHeight="15"/>
  <cols>
    <col min="1" max="1" width="6.7109375" style="0" customWidth="1"/>
    <col min="2" max="2" width="17.8515625" style="0" customWidth="1"/>
    <col min="3" max="3" width="11.57421875" style="36" customWidth="1"/>
    <col min="4" max="4" width="12.140625" style="0" customWidth="1"/>
    <col min="5" max="5" width="11.140625" style="0" customWidth="1"/>
    <col min="6" max="6" width="4.7109375" style="36" customWidth="1"/>
    <col min="7" max="7" width="10.57421875" style="0" customWidth="1"/>
    <col min="8" max="8" width="6.8515625" style="0" customWidth="1"/>
  </cols>
  <sheetData>
    <row r="1" spans="1:8" ht="12.75">
      <c r="A1" s="2"/>
      <c r="B1" s="2"/>
      <c r="C1" s="37"/>
      <c r="D1" s="2"/>
      <c r="E1" s="2"/>
      <c r="F1" s="37"/>
      <c r="G1" s="2"/>
      <c r="H1" s="2"/>
    </row>
    <row r="2" spans="1:8" ht="12.75">
      <c r="A2" s="2"/>
      <c r="B2" s="2"/>
      <c r="C2" s="37"/>
      <c r="D2" s="2"/>
      <c r="E2" s="2"/>
      <c r="F2" s="37"/>
      <c r="G2" s="2"/>
      <c r="H2" s="2"/>
    </row>
    <row r="3" spans="1:8" ht="12.75">
      <c r="A3" s="2"/>
      <c r="B3" s="2"/>
      <c r="C3" s="37"/>
      <c r="D3" s="2"/>
      <c r="E3" s="2"/>
      <c r="F3" s="37"/>
      <c r="G3" s="2"/>
      <c r="H3" s="2"/>
    </row>
    <row r="4" spans="1:8" ht="12.75">
      <c r="A4" s="2"/>
      <c r="B4" s="2"/>
      <c r="C4" s="37"/>
      <c r="D4" s="2"/>
      <c r="E4" s="2"/>
      <c r="F4" s="37"/>
      <c r="G4" s="2"/>
      <c r="H4" s="2"/>
    </row>
    <row r="5" spans="1:8" ht="12.75">
      <c r="A5" s="19" t="s">
        <v>1</v>
      </c>
      <c r="B5" s="2"/>
      <c r="C5" s="37"/>
      <c r="D5" s="2"/>
      <c r="E5" s="2"/>
      <c r="F5" s="37"/>
      <c r="G5" s="2"/>
      <c r="H5" s="2"/>
    </row>
    <row r="6" spans="1:8" ht="12.75">
      <c r="A6" s="20"/>
      <c r="B6" s="2"/>
      <c r="C6" s="37"/>
      <c r="D6" s="2"/>
      <c r="E6" s="2"/>
      <c r="F6" s="37"/>
      <c r="G6" s="2"/>
      <c r="H6" s="2"/>
    </row>
    <row r="7" spans="1:8" ht="12.75">
      <c r="A7" s="21" t="s">
        <v>68</v>
      </c>
      <c r="B7" s="2"/>
      <c r="C7" s="37"/>
      <c r="D7" s="2"/>
      <c r="E7" s="2"/>
      <c r="F7" s="37"/>
      <c r="G7" s="2"/>
      <c r="H7" s="37"/>
    </row>
    <row r="8" spans="1:8" ht="12.75">
      <c r="A8" s="2"/>
      <c r="B8" s="2"/>
      <c r="C8" s="37"/>
      <c r="D8" s="2"/>
      <c r="E8" s="2"/>
      <c r="F8" s="37"/>
      <c r="G8" s="2"/>
      <c r="H8" s="37"/>
    </row>
    <row r="9" spans="1:8" ht="20.25" customHeight="1">
      <c r="A9" s="38" t="s">
        <v>42</v>
      </c>
      <c r="B9" s="38" t="s">
        <v>69</v>
      </c>
      <c r="C9" s="39" t="s">
        <v>70</v>
      </c>
      <c r="D9" s="39" t="s">
        <v>71</v>
      </c>
      <c r="E9" s="39" t="s">
        <v>72</v>
      </c>
      <c r="F9" s="40" t="s">
        <v>73</v>
      </c>
      <c r="G9" s="39" t="s">
        <v>74</v>
      </c>
      <c r="H9" s="38" t="s">
        <v>45</v>
      </c>
    </row>
    <row r="10" spans="1:8" ht="12.75">
      <c r="A10" s="38"/>
      <c r="B10" s="38"/>
      <c r="C10" s="39"/>
      <c r="D10" s="39"/>
      <c r="E10" s="39"/>
      <c r="F10" s="41"/>
      <c r="G10" s="39"/>
      <c r="H10" s="38"/>
    </row>
    <row r="11" spans="1:8" ht="12.75">
      <c r="A11" s="42">
        <v>1</v>
      </c>
      <c r="B11" s="42" t="s">
        <v>75</v>
      </c>
      <c r="C11" s="43">
        <v>40452</v>
      </c>
      <c r="D11" s="44">
        <v>180000</v>
      </c>
      <c r="E11" s="44">
        <v>120000</v>
      </c>
      <c r="F11" s="45" t="s">
        <v>76</v>
      </c>
      <c r="G11" s="44">
        <v>700</v>
      </c>
      <c r="H11" s="46">
        <v>1</v>
      </c>
    </row>
    <row r="12" spans="1:8" ht="12.75">
      <c r="A12" s="42">
        <v>2</v>
      </c>
      <c r="B12" s="42" t="s">
        <v>77</v>
      </c>
      <c r="C12" s="43">
        <v>42156</v>
      </c>
      <c r="D12" s="44">
        <v>40000</v>
      </c>
      <c r="E12" s="44">
        <v>20000</v>
      </c>
      <c r="F12" s="45" t="s">
        <v>78</v>
      </c>
      <c r="G12" s="44">
        <v>300</v>
      </c>
      <c r="H12" s="46">
        <v>2</v>
      </c>
    </row>
    <row r="13" spans="1:8" ht="12.75">
      <c r="A13" s="42">
        <v>3</v>
      </c>
      <c r="B13" s="42" t="s">
        <v>79</v>
      </c>
      <c r="C13" s="43"/>
      <c r="D13" s="44"/>
      <c r="E13" s="44">
        <v>10000</v>
      </c>
      <c r="F13" s="45" t="s">
        <v>76</v>
      </c>
      <c r="G13" s="44">
        <v>250</v>
      </c>
      <c r="H13" s="46">
        <v>3</v>
      </c>
    </row>
    <row r="14" spans="1:8" ht="12.75">
      <c r="A14" s="42">
        <v>4</v>
      </c>
      <c r="B14" s="42"/>
      <c r="C14" s="43"/>
      <c r="D14" s="44"/>
      <c r="E14" s="44"/>
      <c r="F14" s="45" t="s">
        <v>76</v>
      </c>
      <c r="G14" s="44"/>
      <c r="H14" s="46">
        <v>4</v>
      </c>
    </row>
    <row r="15" spans="1:8" ht="12.75">
      <c r="A15" s="42"/>
      <c r="B15" s="42"/>
      <c r="C15" s="43"/>
      <c r="D15" s="44"/>
      <c r="E15" s="44"/>
      <c r="F15" s="45"/>
      <c r="G15" s="44"/>
      <c r="H15" s="46"/>
    </row>
    <row r="16" spans="1:8" ht="12.75">
      <c r="A16" s="42"/>
      <c r="B16" s="47" t="s">
        <v>48</v>
      </c>
      <c r="C16" s="46"/>
      <c r="D16" s="44">
        <f>SUM(D11:D15)</f>
        <v>220000</v>
      </c>
      <c r="E16" s="44">
        <f>SUM(E11:E15)</f>
        <v>150000</v>
      </c>
      <c r="F16" s="45"/>
      <c r="G16" s="44">
        <f>SUM(G11:G15)</f>
        <v>1250</v>
      </c>
      <c r="H16" s="46"/>
    </row>
    <row r="17" spans="1:8" ht="12.75">
      <c r="A17" s="48"/>
      <c r="B17" s="48"/>
      <c r="C17" s="49"/>
      <c r="D17" s="50"/>
      <c r="E17" s="50"/>
      <c r="F17" s="51"/>
      <c r="G17" s="50"/>
      <c r="H17" s="49"/>
    </row>
    <row r="18" spans="1:8" ht="12.75">
      <c r="A18" s="48"/>
      <c r="B18" s="48"/>
      <c r="C18" s="49"/>
      <c r="D18" s="50"/>
      <c r="E18" s="50"/>
      <c r="F18" s="51"/>
      <c r="G18" s="50"/>
      <c r="H18" s="49"/>
    </row>
    <row r="19" spans="1:8" ht="15" customHeight="1">
      <c r="A19" s="38" t="s">
        <v>42</v>
      </c>
      <c r="B19" s="38" t="s">
        <v>80</v>
      </c>
      <c r="C19" s="39" t="s">
        <v>70</v>
      </c>
      <c r="D19" s="39" t="s">
        <v>71</v>
      </c>
      <c r="E19" s="39" t="s">
        <v>72</v>
      </c>
      <c r="F19" s="39"/>
      <c r="G19" s="39" t="s">
        <v>74</v>
      </c>
      <c r="H19" s="38" t="s">
        <v>45</v>
      </c>
    </row>
    <row r="20" spans="1:8" ht="12.75">
      <c r="A20" s="38"/>
      <c r="B20" s="38"/>
      <c r="C20" s="39"/>
      <c r="D20" s="39"/>
      <c r="E20" s="39"/>
      <c r="F20" s="39"/>
      <c r="G20" s="39"/>
      <c r="H20" s="38"/>
    </row>
    <row r="21" spans="1:8" ht="12.75">
      <c r="A21" s="42"/>
      <c r="B21" s="42"/>
      <c r="C21" s="43"/>
      <c r="D21" s="44"/>
      <c r="E21" s="44"/>
      <c r="F21" s="45"/>
      <c r="G21" s="44"/>
      <c r="H21" s="46"/>
    </row>
    <row r="22" spans="1:8" ht="12.75">
      <c r="A22" s="42"/>
      <c r="B22" s="42"/>
      <c r="C22" s="43"/>
      <c r="D22" s="44"/>
      <c r="E22" s="44"/>
      <c r="F22" s="45"/>
      <c r="G22" s="44"/>
      <c r="H22" s="46"/>
    </row>
    <row r="23" spans="1:8" ht="12.75">
      <c r="A23" s="42"/>
      <c r="B23" s="47" t="s">
        <v>81</v>
      </c>
      <c r="C23" s="46"/>
      <c r="D23" s="44">
        <f>SUM(D21:D22)</f>
        <v>0</v>
      </c>
      <c r="E23" s="44">
        <f>SUM(E21:E22)</f>
        <v>0</v>
      </c>
      <c r="F23" s="45"/>
      <c r="G23" s="44">
        <f>SUM(G21:G22)</f>
        <v>0</v>
      </c>
      <c r="H23" s="46"/>
    </row>
    <row r="24" spans="1:8" ht="12.75">
      <c r="A24" s="29"/>
      <c r="B24" s="29"/>
      <c r="C24" s="52"/>
      <c r="D24" s="29"/>
      <c r="E24" s="29"/>
      <c r="F24" s="52"/>
      <c r="G24" s="29"/>
      <c r="H24" s="52"/>
    </row>
    <row r="25" spans="1:8" ht="12.75">
      <c r="A25" s="29"/>
      <c r="B25" s="29"/>
      <c r="C25" s="52"/>
      <c r="D25" s="29"/>
      <c r="E25" s="29"/>
      <c r="F25" s="52"/>
      <c r="G25" s="29"/>
      <c r="H25" s="52"/>
    </row>
    <row r="26" spans="1:8" ht="15" customHeight="1">
      <c r="A26" s="38" t="s">
        <v>42</v>
      </c>
      <c r="B26" s="38" t="s">
        <v>82</v>
      </c>
      <c r="C26" s="39"/>
      <c r="D26" s="39" t="s">
        <v>71</v>
      </c>
      <c r="E26" s="39" t="s">
        <v>72</v>
      </c>
      <c r="F26" s="39"/>
      <c r="G26" s="39" t="s">
        <v>74</v>
      </c>
      <c r="H26" s="52"/>
    </row>
    <row r="27" spans="1:8" ht="12.75">
      <c r="A27" s="38"/>
      <c r="B27" s="38"/>
      <c r="C27" s="39"/>
      <c r="D27" s="39"/>
      <c r="E27" s="39"/>
      <c r="F27" s="39"/>
      <c r="G27" s="39"/>
      <c r="H27" s="52"/>
    </row>
    <row r="28" spans="1:8" ht="12.75">
      <c r="A28" s="42">
        <v>1</v>
      </c>
      <c r="B28" s="42" t="s">
        <v>83</v>
      </c>
      <c r="C28" s="46"/>
      <c r="D28" s="53">
        <f>+D16</f>
        <v>220000</v>
      </c>
      <c r="E28" s="53">
        <f>+E16</f>
        <v>150000</v>
      </c>
      <c r="F28" s="54"/>
      <c r="G28" s="53">
        <f>+G16</f>
        <v>1250</v>
      </c>
      <c r="H28" s="52"/>
    </row>
    <row r="29" spans="1:8" ht="12.75">
      <c r="A29" s="42">
        <v>2</v>
      </c>
      <c r="B29" s="42" t="s">
        <v>84</v>
      </c>
      <c r="C29" s="46"/>
      <c r="D29" s="53">
        <f>+D23</f>
        <v>0</v>
      </c>
      <c r="E29" s="53">
        <f>+E23</f>
        <v>0</v>
      </c>
      <c r="F29" s="54"/>
      <c r="G29" s="53">
        <f>+G23</f>
        <v>0</v>
      </c>
      <c r="H29" s="52"/>
    </row>
    <row r="30" spans="1:8" ht="12.75">
      <c r="A30" s="55" t="s">
        <v>85</v>
      </c>
      <c r="B30" s="56"/>
      <c r="C30" s="57"/>
      <c r="D30" s="58">
        <f>SUM(D28:D29)</f>
        <v>220000</v>
      </c>
      <c r="E30" s="58">
        <f>SUM(E28:E29)</f>
        <v>150000</v>
      </c>
      <c r="F30" s="59"/>
      <c r="G30" s="58">
        <f>SUM(G28:G29)</f>
        <v>1250</v>
      </c>
      <c r="H30" s="52"/>
    </row>
    <row r="31" spans="1:8" ht="12.75">
      <c r="A31" s="48"/>
      <c r="B31" s="60"/>
      <c r="C31" s="49"/>
      <c r="D31" s="61"/>
      <c r="E31" s="61"/>
      <c r="F31" s="62"/>
      <c r="G31" s="61"/>
      <c r="H31" s="52"/>
    </row>
    <row r="33" ht="12.75">
      <c r="B33" s="63" t="s">
        <v>86</v>
      </c>
    </row>
    <row r="34" spans="1:8" ht="15" customHeight="1">
      <c r="A34" s="64">
        <v>1</v>
      </c>
      <c r="B34" s="64"/>
      <c r="C34" s="64"/>
      <c r="D34" s="64"/>
      <c r="E34" s="64"/>
      <c r="F34" s="64"/>
      <c r="G34" s="64"/>
      <c r="H34" s="64"/>
    </row>
    <row r="35" spans="1:8" ht="12.75">
      <c r="A35" s="64"/>
      <c r="B35" s="64"/>
      <c r="C35" s="64"/>
      <c r="D35" s="64"/>
      <c r="E35" s="64"/>
      <c r="F35" s="64"/>
      <c r="G35" s="64"/>
      <c r="H35" s="64"/>
    </row>
    <row r="36" spans="1:8" ht="15" customHeight="1">
      <c r="A36" s="65">
        <v>2</v>
      </c>
      <c r="B36" s="64"/>
      <c r="C36" s="64"/>
      <c r="D36" s="64"/>
      <c r="E36" s="64"/>
      <c r="F36" s="64"/>
      <c r="G36" s="64"/>
      <c r="H36" s="64"/>
    </row>
    <row r="37" spans="1:8" ht="12.75">
      <c r="A37" s="65"/>
      <c r="B37" s="64"/>
      <c r="C37" s="64"/>
      <c r="D37" s="64"/>
      <c r="E37" s="64"/>
      <c r="F37" s="64"/>
      <c r="G37" s="64"/>
      <c r="H37" s="64"/>
    </row>
    <row r="38" spans="1:8" ht="12.75">
      <c r="A38" s="65">
        <v>3</v>
      </c>
      <c r="B38" s="64"/>
      <c r="C38" s="64"/>
      <c r="D38" s="64"/>
      <c r="E38" s="64"/>
      <c r="F38" s="64"/>
      <c r="G38" s="64"/>
      <c r="H38" s="64"/>
    </row>
    <row r="39" spans="1:8" ht="12.75">
      <c r="A39" s="65"/>
      <c r="B39" s="64"/>
      <c r="C39" s="64"/>
      <c r="D39" s="64"/>
      <c r="E39" s="64"/>
      <c r="F39" s="64"/>
      <c r="G39" s="64"/>
      <c r="H39" s="64"/>
    </row>
    <row r="40" spans="1:8" ht="12.75">
      <c r="A40" s="65">
        <v>4</v>
      </c>
      <c r="B40" s="64"/>
      <c r="C40" s="64"/>
      <c r="D40" s="64"/>
      <c r="E40" s="64"/>
      <c r="F40" s="64"/>
      <c r="G40" s="64"/>
      <c r="H40" s="64"/>
    </row>
    <row r="41" spans="1:8" ht="12.75">
      <c r="A41" s="65"/>
      <c r="B41" s="64"/>
      <c r="C41" s="64"/>
      <c r="D41" s="64"/>
      <c r="E41" s="64"/>
      <c r="F41" s="64"/>
      <c r="G41" s="64"/>
      <c r="H41" s="64"/>
    </row>
    <row r="42" spans="1:8" ht="12.75">
      <c r="A42" s="66">
        <v>5</v>
      </c>
      <c r="B42" s="64"/>
      <c r="C42" s="64"/>
      <c r="D42" s="64"/>
      <c r="E42" s="64"/>
      <c r="F42" s="64"/>
      <c r="G42" s="64"/>
      <c r="H42" s="64"/>
    </row>
    <row r="43" spans="1:8" ht="12.75">
      <c r="A43" s="66"/>
      <c r="B43" s="64"/>
      <c r="C43" s="64"/>
      <c r="D43" s="64"/>
      <c r="E43" s="64"/>
      <c r="F43" s="64"/>
      <c r="G43" s="64"/>
      <c r="H43" s="64"/>
    </row>
    <row r="44" spans="1:8" ht="12.75">
      <c r="A44" s="65">
        <v>6</v>
      </c>
      <c r="B44" s="64"/>
      <c r="C44" s="64"/>
      <c r="D44" s="64"/>
      <c r="E44" s="64"/>
      <c r="F44" s="64"/>
      <c r="G44" s="64"/>
      <c r="H44" s="64"/>
    </row>
    <row r="45" spans="1:8" ht="12.75">
      <c r="A45" s="65"/>
      <c r="B45" s="64"/>
      <c r="C45" s="64"/>
      <c r="D45" s="64"/>
      <c r="E45" s="64"/>
      <c r="F45" s="64"/>
      <c r="G45" s="64"/>
      <c r="H45" s="64"/>
    </row>
    <row r="46" spans="1:8" ht="12.75" customHeight="1">
      <c r="A46" s="66" t="s">
        <v>87</v>
      </c>
      <c r="B46" s="64"/>
      <c r="C46" s="64"/>
      <c r="D46" s="64"/>
      <c r="E46" s="64"/>
      <c r="F46" s="64"/>
      <c r="G46" s="64"/>
      <c r="H46" s="64"/>
    </row>
    <row r="47" spans="1:8" ht="12.75">
      <c r="A47" s="66"/>
      <c r="B47" s="64"/>
      <c r="C47" s="64"/>
      <c r="D47" s="64"/>
      <c r="E47" s="64"/>
      <c r="F47" s="64"/>
      <c r="G47" s="64"/>
      <c r="H47" s="64"/>
    </row>
    <row r="48" spans="1:8" ht="12.75">
      <c r="A48" s="64"/>
      <c r="B48" s="67"/>
      <c r="C48" s="67"/>
      <c r="D48" s="67"/>
      <c r="E48" s="67"/>
      <c r="F48" s="67"/>
      <c r="G48" s="67"/>
      <c r="H48" s="67"/>
    </row>
    <row r="49" spans="1:8" ht="12.75">
      <c r="A49" s="64"/>
      <c r="B49" s="67"/>
      <c r="C49" s="67"/>
      <c r="D49" s="67"/>
      <c r="E49" s="67"/>
      <c r="F49" s="67"/>
      <c r="G49" s="67"/>
      <c r="H49" s="67"/>
    </row>
    <row r="50" spans="1:8" ht="12.75">
      <c r="A50" s="64">
        <v>12</v>
      </c>
      <c r="B50" s="64"/>
      <c r="C50" s="64"/>
      <c r="D50" s="64"/>
      <c r="E50" s="64"/>
      <c r="F50" s="64"/>
      <c r="G50" s="64"/>
      <c r="H50" s="64"/>
    </row>
    <row r="51" spans="1:8" ht="12.75">
      <c r="A51" s="64"/>
      <c r="B51" s="64"/>
      <c r="C51" s="64"/>
      <c r="D51" s="64"/>
      <c r="E51" s="64"/>
      <c r="F51" s="64"/>
      <c r="G51" s="64"/>
      <c r="H51" s="64"/>
    </row>
    <row r="52" spans="1:8" ht="12.75">
      <c r="A52" s="66">
        <v>13</v>
      </c>
      <c r="B52" s="64"/>
      <c r="C52" s="64"/>
      <c r="D52" s="64"/>
      <c r="E52" s="64"/>
      <c r="F52" s="64"/>
      <c r="G52" s="64"/>
      <c r="H52" s="64"/>
    </row>
    <row r="53" spans="1:8" ht="12.75">
      <c r="A53" s="66"/>
      <c r="B53" s="64"/>
      <c r="C53" s="64"/>
      <c r="D53" s="64"/>
      <c r="E53" s="64"/>
      <c r="F53" s="64"/>
      <c r="G53" s="64"/>
      <c r="H53" s="64"/>
    </row>
    <row r="54" spans="1:8" ht="12.75">
      <c r="A54" s="66">
        <v>14</v>
      </c>
      <c r="B54" s="64"/>
      <c r="C54" s="64"/>
      <c r="D54" s="64"/>
      <c r="E54" s="64"/>
      <c r="F54" s="64"/>
      <c r="G54" s="64"/>
      <c r="H54" s="64"/>
    </row>
    <row r="55" spans="1:8" ht="12.75">
      <c r="A55" s="66"/>
      <c r="B55" s="64"/>
      <c r="C55" s="64"/>
      <c r="D55" s="64"/>
      <c r="E55" s="64"/>
      <c r="F55" s="64"/>
      <c r="G55" s="64"/>
      <c r="H55" s="64"/>
    </row>
    <row r="56" spans="1:8" ht="12.75">
      <c r="A56" s="64">
        <v>15</v>
      </c>
      <c r="B56" s="67"/>
      <c r="C56" s="67"/>
      <c r="D56" s="67"/>
      <c r="E56" s="67"/>
      <c r="F56" s="67"/>
      <c r="G56" s="67"/>
      <c r="H56" s="67"/>
    </row>
    <row r="57" spans="1:8" ht="12.75">
      <c r="A57" s="64"/>
      <c r="B57" s="67"/>
      <c r="C57" s="67"/>
      <c r="D57" s="67"/>
      <c r="E57" s="67"/>
      <c r="F57" s="67"/>
      <c r="G57" s="67"/>
      <c r="H57" s="67"/>
    </row>
    <row r="58" spans="1:8" ht="12.75">
      <c r="A58" s="65">
        <v>16</v>
      </c>
      <c r="B58" s="64"/>
      <c r="C58" s="64"/>
      <c r="D58" s="64"/>
      <c r="E58" s="64"/>
      <c r="F58" s="64"/>
      <c r="G58" s="64"/>
      <c r="H58" s="64"/>
    </row>
    <row r="59" spans="1:8" ht="12.75">
      <c r="A59" s="65"/>
      <c r="B59" s="64"/>
      <c r="C59" s="64"/>
      <c r="D59" s="64"/>
      <c r="E59" s="64"/>
      <c r="F59" s="64"/>
      <c r="G59" s="64"/>
      <c r="H59" s="64"/>
    </row>
  </sheetData>
  <sheetProtection selectLockedCells="1" selectUnlockedCells="1"/>
  <mergeCells count="46">
    <mergeCell ref="A9:A10"/>
    <mergeCell ref="B9:B10"/>
    <mergeCell ref="C9:C10"/>
    <mergeCell ref="D9:D10"/>
    <mergeCell ref="E9:E10"/>
    <mergeCell ref="G9:G10"/>
    <mergeCell ref="H9:H10"/>
    <mergeCell ref="A19:A20"/>
    <mergeCell ref="B19:B20"/>
    <mergeCell ref="C19:C20"/>
    <mergeCell ref="D19:D20"/>
    <mergeCell ref="E19:E20"/>
    <mergeCell ref="G19:G20"/>
    <mergeCell ref="H19:H20"/>
    <mergeCell ref="A26:A27"/>
    <mergeCell ref="B26:B27"/>
    <mergeCell ref="C26:C27"/>
    <mergeCell ref="D26:D27"/>
    <mergeCell ref="E26:E27"/>
    <mergeCell ref="G26:G27"/>
    <mergeCell ref="A34:A35"/>
    <mergeCell ref="B34:H35"/>
    <mergeCell ref="A36:A37"/>
    <mergeCell ref="B36:H37"/>
    <mergeCell ref="A38:A39"/>
    <mergeCell ref="B38:H39"/>
    <mergeCell ref="A40:A41"/>
    <mergeCell ref="B40:H41"/>
    <mergeCell ref="A42:A43"/>
    <mergeCell ref="B42:H43"/>
    <mergeCell ref="A44:A45"/>
    <mergeCell ref="B44:H45"/>
    <mergeCell ref="A46:A47"/>
    <mergeCell ref="B46:H47"/>
    <mergeCell ref="A48:A49"/>
    <mergeCell ref="B48:H49"/>
    <mergeCell ref="A50:A51"/>
    <mergeCell ref="B50:H51"/>
    <mergeCell ref="A52:A53"/>
    <mergeCell ref="B52:H53"/>
    <mergeCell ref="A54:A55"/>
    <mergeCell ref="B54:H55"/>
    <mergeCell ref="A56:A57"/>
    <mergeCell ref="B56:H57"/>
    <mergeCell ref="A58:A59"/>
    <mergeCell ref="B58:H5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15" sqref="C15"/>
    </sheetView>
  </sheetViews>
  <sheetFormatPr defaultColWidth="9.140625" defaultRowHeight="15"/>
  <cols>
    <col min="1" max="1" width="12.57421875" style="0" customWidth="1"/>
    <col min="2" max="2" width="45.421875" style="0" customWidth="1"/>
    <col min="3" max="3" width="13.00390625" style="0" customWidth="1"/>
    <col min="4" max="4" width="26.851562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2.75">
      <c r="A3" s="2"/>
      <c r="B3" s="2"/>
      <c r="C3" s="2"/>
    </row>
    <row r="4" spans="1:3" ht="12.75">
      <c r="A4" s="2"/>
      <c r="B4" s="2"/>
      <c r="C4" s="2"/>
    </row>
    <row r="5" spans="2:3" ht="12.75">
      <c r="B5" s="2"/>
      <c r="C5" s="2"/>
    </row>
    <row r="6" spans="1:3" ht="12.75">
      <c r="A6" s="19" t="s">
        <v>1</v>
      </c>
      <c r="B6" s="2"/>
      <c r="C6" s="2"/>
    </row>
    <row r="7" spans="1:3" ht="12.75">
      <c r="A7" s="2"/>
      <c r="B7" s="2"/>
      <c r="C7" s="2"/>
    </row>
    <row r="8" spans="1:3" ht="12.75">
      <c r="A8" s="68" t="s">
        <v>88</v>
      </c>
      <c r="B8" s="2"/>
      <c r="C8" s="2"/>
    </row>
    <row r="9" ht="12.75">
      <c r="A9" s="2"/>
    </row>
    <row r="10" spans="1:3" ht="15" customHeight="1">
      <c r="A10" s="69" t="s">
        <v>89</v>
      </c>
      <c r="B10" s="70" t="s">
        <v>90</v>
      </c>
      <c r="C10" s="70" t="s">
        <v>44</v>
      </c>
    </row>
    <row r="11" spans="1:3" ht="12.75">
      <c r="A11" s="69"/>
      <c r="B11" s="70"/>
      <c r="C11" s="70"/>
    </row>
    <row r="12" spans="1:3" ht="12.75">
      <c r="A12" s="32" t="s">
        <v>91</v>
      </c>
      <c r="B12" s="32" t="s">
        <v>92</v>
      </c>
      <c r="C12" s="71">
        <f>+'1.2A REDDITO FAMILIARE MENSILE'!C18</f>
        <v>1800</v>
      </c>
    </row>
    <row r="13" spans="1:3" ht="12.75">
      <c r="A13" s="32" t="s">
        <v>93</v>
      </c>
      <c r="B13" s="32" t="s">
        <v>94</v>
      </c>
      <c r="C13" s="71">
        <f>+'1.2B SPESE FAMILIARI MENSILI'!C28</f>
        <v>1200</v>
      </c>
    </row>
    <row r="14" spans="1:4" ht="12.75">
      <c r="A14" s="32"/>
      <c r="B14" s="34" t="s">
        <v>95</v>
      </c>
      <c r="C14" s="71">
        <f>+C12-C13</f>
        <v>600</v>
      </c>
      <c r="D14" t="s">
        <v>49</v>
      </c>
    </row>
    <row r="15" spans="1:3" ht="12.75">
      <c r="A15" s="32" t="s">
        <v>96</v>
      </c>
      <c r="B15" s="32" t="s">
        <v>97</v>
      </c>
      <c r="C15" s="72">
        <f>+'1.2C DEBITORIA'!G30</f>
        <v>1250</v>
      </c>
    </row>
    <row r="16" spans="1:3" ht="12.75">
      <c r="A16" s="32"/>
      <c r="B16" s="73" t="s">
        <v>98</v>
      </c>
      <c r="C16" s="74">
        <f>+C14-C15</f>
        <v>-650</v>
      </c>
    </row>
  </sheetData>
  <sheetProtection selectLockedCells="1" selectUnlockedCells="1"/>
  <mergeCells count="3">
    <mergeCell ref="A10:A11"/>
    <mergeCell ref="B10:B11"/>
    <mergeCell ref="C10:C11"/>
  </mergeCells>
  <printOptions/>
  <pageMargins left="0.7" right="0.7" top="0.75" bottom="0.75" header="0.5118055555555555" footer="0.5118055555555555"/>
  <pageSetup horizontalDpi="300" verticalDpi="3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SheetLayoutView="100" workbookViewId="0" topLeftCell="A4">
      <selection activeCell="I16" sqref="I16"/>
    </sheetView>
  </sheetViews>
  <sheetFormatPr defaultColWidth="9.140625" defaultRowHeight="15"/>
  <cols>
    <col min="1" max="1" width="7.57421875" style="0" customWidth="1"/>
    <col min="2" max="2" width="27.28125" style="0" customWidth="1"/>
    <col min="3" max="3" width="11.57421875" style="0" customWidth="1"/>
    <col min="4" max="4" width="14.28125" style="0" customWidth="1"/>
    <col min="5" max="5" width="14.00390625" style="0" customWidth="1"/>
    <col min="6" max="6" width="7.57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2:6" ht="12.75">
      <c r="B5" s="2"/>
      <c r="C5" s="2"/>
      <c r="D5" s="2"/>
      <c r="E5" s="2"/>
      <c r="F5" s="2"/>
    </row>
    <row r="6" spans="1:6" ht="12.75">
      <c r="A6" s="19" t="s">
        <v>1</v>
      </c>
      <c r="B6" s="2"/>
      <c r="C6" s="2"/>
      <c r="D6" s="2"/>
      <c r="E6" s="2"/>
      <c r="F6" s="2"/>
    </row>
    <row r="7" spans="1:6" ht="12.75">
      <c r="A7" s="20"/>
      <c r="B7" s="2"/>
      <c r="C7" s="2"/>
      <c r="D7" s="2"/>
      <c r="E7" s="2"/>
      <c r="F7" s="2"/>
    </row>
    <row r="8" spans="1:6" ht="12.75">
      <c r="A8" s="21" t="s">
        <v>99</v>
      </c>
      <c r="B8" s="2"/>
      <c r="C8" s="2"/>
      <c r="D8" s="2"/>
      <c r="E8" s="2"/>
      <c r="F8" s="2"/>
    </row>
    <row r="9" spans="1:15" ht="12.75">
      <c r="A9" s="20"/>
      <c r="B9" s="75" t="s">
        <v>100</v>
      </c>
      <c r="C9" s="2"/>
      <c r="D9" s="2"/>
      <c r="E9" s="2"/>
      <c r="F9" s="2"/>
      <c r="O9" s="76">
        <f>7200*4</f>
        <v>28800</v>
      </c>
    </row>
    <row r="10" spans="1:6" ht="15" customHeight="1">
      <c r="A10" s="30" t="s">
        <v>42</v>
      </c>
      <c r="B10" s="30" t="s">
        <v>101</v>
      </c>
      <c r="C10" s="31" t="s">
        <v>102</v>
      </c>
      <c r="D10" s="31" t="s">
        <v>103</v>
      </c>
      <c r="E10" s="31" t="s">
        <v>104</v>
      </c>
      <c r="F10" s="30" t="s">
        <v>45</v>
      </c>
    </row>
    <row r="11" spans="1:6" ht="12.75">
      <c r="A11" s="30"/>
      <c r="B11" s="30"/>
      <c r="C11" s="31"/>
      <c r="D11" s="31"/>
      <c r="E11" s="31"/>
      <c r="F11" s="30"/>
    </row>
    <row r="12" spans="1:6" ht="12.75">
      <c r="A12" s="32">
        <v>1</v>
      </c>
      <c r="B12" s="32" t="s">
        <v>105</v>
      </c>
      <c r="C12" s="77"/>
      <c r="D12" s="78">
        <v>200000</v>
      </c>
      <c r="E12" s="33">
        <v>90000</v>
      </c>
      <c r="F12" s="79">
        <v>1</v>
      </c>
    </row>
    <row r="13" spans="1:6" ht="12.75">
      <c r="A13" s="32">
        <v>2</v>
      </c>
      <c r="B13" s="32" t="s">
        <v>106</v>
      </c>
      <c r="C13" s="77">
        <v>41791</v>
      </c>
      <c r="D13" s="78">
        <v>15000</v>
      </c>
      <c r="E13" s="33">
        <v>8000</v>
      </c>
      <c r="F13" s="79">
        <v>2</v>
      </c>
    </row>
    <row r="14" spans="1:6" ht="12.75">
      <c r="A14" s="32"/>
      <c r="B14" s="80" t="s">
        <v>107</v>
      </c>
      <c r="C14" s="79"/>
      <c r="D14" s="33"/>
      <c r="E14" s="33">
        <v>25000</v>
      </c>
      <c r="F14" s="79"/>
    </row>
    <row r="15" spans="1:6" ht="12.75">
      <c r="A15" s="32"/>
      <c r="B15" s="32"/>
      <c r="C15" s="79"/>
      <c r="D15" s="33"/>
      <c r="E15" s="33"/>
      <c r="F15" s="79"/>
    </row>
    <row r="16" spans="1:6" ht="12.75">
      <c r="A16" s="32"/>
      <c r="B16" s="34" t="s">
        <v>48</v>
      </c>
      <c r="C16" s="32"/>
      <c r="D16" s="33">
        <f>SUM(D12:D15)</f>
        <v>215000</v>
      </c>
      <c r="E16" s="33">
        <f>SUM(E12:E15)</f>
        <v>123000</v>
      </c>
      <c r="F16" s="79"/>
    </row>
    <row r="17" spans="1:6" ht="12.75">
      <c r="A17" s="81"/>
      <c r="B17" s="81"/>
      <c r="C17" s="81"/>
      <c r="D17" s="81"/>
      <c r="E17" s="81"/>
      <c r="F17" s="82"/>
    </row>
    <row r="18" spans="1:6" ht="12.75">
      <c r="A18" s="81"/>
      <c r="B18" s="83" t="s">
        <v>108</v>
      </c>
      <c r="C18" s="81"/>
      <c r="D18" s="81"/>
      <c r="E18" s="81"/>
      <c r="F18" s="82"/>
    </row>
    <row r="19" spans="1:6" ht="15" customHeight="1">
      <c r="A19" s="30" t="s">
        <v>42</v>
      </c>
      <c r="B19" s="30" t="s">
        <v>101</v>
      </c>
      <c r="C19" s="31" t="s">
        <v>102</v>
      </c>
      <c r="D19" s="31" t="s">
        <v>103</v>
      </c>
      <c r="E19" s="31" t="s">
        <v>104</v>
      </c>
      <c r="F19" s="30" t="s">
        <v>45</v>
      </c>
    </row>
    <row r="20" spans="1:6" ht="12.75">
      <c r="A20" s="30"/>
      <c r="B20" s="30"/>
      <c r="C20" s="31"/>
      <c r="D20" s="31"/>
      <c r="E20" s="31"/>
      <c r="F20" s="30"/>
    </row>
    <row r="21" spans="1:6" ht="12.75">
      <c r="A21" s="32"/>
      <c r="B21" s="32"/>
      <c r="C21" s="84"/>
      <c r="D21" s="33"/>
      <c r="E21" s="33"/>
      <c r="F21" s="79"/>
    </row>
    <row r="22" spans="1:6" ht="12.75">
      <c r="A22" s="32"/>
      <c r="B22" s="32"/>
      <c r="C22" s="84"/>
      <c r="D22" s="33"/>
      <c r="E22" s="33"/>
      <c r="F22" s="79"/>
    </row>
    <row r="23" spans="1:6" ht="12.75">
      <c r="A23" s="32"/>
      <c r="B23" s="32"/>
      <c r="C23" s="79"/>
      <c r="D23" s="33"/>
      <c r="E23" s="33"/>
      <c r="F23" s="79"/>
    </row>
    <row r="24" spans="1:6" ht="12.75">
      <c r="A24" s="32"/>
      <c r="B24" s="32"/>
      <c r="C24" s="79"/>
      <c r="D24" s="33"/>
      <c r="E24" s="33"/>
      <c r="F24" s="79"/>
    </row>
    <row r="25" spans="1:6" ht="12.75">
      <c r="A25" s="32"/>
      <c r="B25" s="34" t="s">
        <v>48</v>
      </c>
      <c r="C25" s="32"/>
      <c r="D25" s="33">
        <f>SUM(D21:D24)</f>
        <v>0</v>
      </c>
      <c r="E25" s="33">
        <f>SUM(E21:E24)</f>
        <v>0</v>
      </c>
      <c r="F25" s="79"/>
    </row>
  </sheetData>
  <sheetProtection selectLockedCells="1" selectUnlockedCells="1"/>
  <mergeCells count="12">
    <mergeCell ref="A10:A11"/>
    <mergeCell ref="B10:B11"/>
    <mergeCell ref="C10:C11"/>
    <mergeCell ref="D10:D11"/>
    <mergeCell ref="E10:E11"/>
    <mergeCell ref="F10:F11"/>
    <mergeCell ref="A19:A20"/>
    <mergeCell ref="B19:B20"/>
    <mergeCell ref="C19:C20"/>
    <mergeCell ref="D19:D20"/>
    <mergeCell ref="E19:E20"/>
    <mergeCell ref="F19:F2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2" sqref="C12"/>
    </sheetView>
  </sheetViews>
  <sheetFormatPr defaultColWidth="9.140625" defaultRowHeight="15"/>
  <cols>
    <col min="1" max="1" width="8.8515625" style="0" customWidth="1"/>
    <col min="2" max="2" width="36.28125" style="0" customWidth="1"/>
    <col min="3" max="3" width="12.00390625" style="0" customWidth="1"/>
    <col min="4" max="4" width="12.28125" style="0" customWidth="1"/>
  </cols>
  <sheetData>
    <row r="1" spans="1:4" ht="12.75">
      <c r="A1" s="2"/>
      <c r="B1" s="2"/>
      <c r="C1" s="2"/>
      <c r="D1" s="2"/>
    </row>
    <row r="2" spans="1:4" ht="59.25" customHeight="1">
      <c r="A2" s="2"/>
      <c r="B2" s="2"/>
      <c r="C2" s="2"/>
      <c r="D2" s="2"/>
    </row>
    <row r="3" spans="1:4" ht="12.75" hidden="1">
      <c r="A3" s="21" t="s">
        <v>109</v>
      </c>
      <c r="B3" s="2"/>
      <c r="C3" s="2"/>
      <c r="D3" s="2"/>
    </row>
    <row r="4" spans="1:4" ht="24.75" customHeight="1">
      <c r="A4" s="85" t="s">
        <v>110</v>
      </c>
      <c r="B4" s="86"/>
      <c r="C4" s="86"/>
      <c r="D4" s="86"/>
    </row>
    <row r="5" spans="1:5" ht="12.75">
      <c r="A5" s="87" t="s">
        <v>42</v>
      </c>
      <c r="B5" s="87" t="s">
        <v>90</v>
      </c>
      <c r="C5" s="88" t="s">
        <v>111</v>
      </c>
      <c r="D5" s="87" t="s">
        <v>45</v>
      </c>
      <c r="E5" s="89"/>
    </row>
    <row r="6" spans="1:4" ht="12.75">
      <c r="A6" s="32"/>
      <c r="B6" s="32" t="s">
        <v>112</v>
      </c>
      <c r="C6" s="90">
        <f>+'1.2A REDDITO FAMILIARE MENSILE'!C18</f>
        <v>1800</v>
      </c>
      <c r="D6" s="32"/>
    </row>
    <row r="7" spans="1:4" ht="12.75">
      <c r="A7" s="32"/>
      <c r="B7" s="32" t="s">
        <v>113</v>
      </c>
      <c r="C7" s="91">
        <v>400</v>
      </c>
      <c r="D7" s="32"/>
    </row>
    <row r="8" spans="1:4" ht="12.75">
      <c r="A8" s="32"/>
      <c r="B8" s="34" t="s">
        <v>114</v>
      </c>
      <c r="C8" s="90">
        <f>+'1.2B SPESE FAMILIARI MENSILI'!C28</f>
        <v>1200</v>
      </c>
      <c r="D8" s="32"/>
    </row>
    <row r="9" spans="1:4" ht="12.75">
      <c r="A9" s="32"/>
      <c r="B9" s="32" t="s">
        <v>115</v>
      </c>
      <c r="C9" s="90">
        <f>+C6+C7-C8</f>
        <v>1000</v>
      </c>
      <c r="D9" s="32"/>
    </row>
    <row r="10" spans="1:4" ht="12.75">
      <c r="A10" s="32"/>
      <c r="B10" s="32" t="s">
        <v>116</v>
      </c>
      <c r="C10" s="92">
        <v>123</v>
      </c>
      <c r="D10" s="32"/>
    </row>
    <row r="11" spans="1:4" ht="12.75">
      <c r="A11" s="32"/>
      <c r="B11" s="32"/>
      <c r="C11" s="90"/>
      <c r="D11" s="32"/>
    </row>
    <row r="12" spans="1:4" ht="12.75">
      <c r="A12" s="32"/>
      <c r="B12" s="74" t="s">
        <v>117</v>
      </c>
      <c r="C12" s="93">
        <f>+C9*C10</f>
        <v>123000</v>
      </c>
      <c r="D12" s="32"/>
    </row>
    <row r="13" spans="1:4" ht="12.75">
      <c r="A13" s="24"/>
      <c r="B13" s="24"/>
      <c r="C13" s="94"/>
      <c r="D13" s="24"/>
    </row>
    <row r="14" spans="1:4" ht="12.75">
      <c r="A14" s="24"/>
      <c r="B14" s="24"/>
      <c r="C14" s="94"/>
      <c r="D14" s="24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11" sqref="F11"/>
    </sheetView>
  </sheetViews>
  <sheetFormatPr defaultColWidth="9.140625" defaultRowHeight="15"/>
  <cols>
    <col min="1" max="1" width="5.28125" style="0" customWidth="1"/>
    <col min="2" max="2" width="23.140625" style="0" customWidth="1"/>
    <col min="4" max="4" width="7.57421875" style="36" customWidth="1"/>
    <col min="5" max="5" width="9.140625" style="36" customWidth="1"/>
    <col min="8" max="8" width="10.140625" style="0" customWidth="1"/>
    <col min="9" max="9" width="6.28125" style="0" customWidth="1"/>
  </cols>
  <sheetData>
    <row r="1" spans="1:9" ht="59.25" customHeight="1">
      <c r="A1" s="2"/>
      <c r="B1" s="2"/>
      <c r="C1" s="2"/>
      <c r="D1" s="37"/>
      <c r="E1" s="37"/>
      <c r="F1" s="2"/>
      <c r="G1" s="2"/>
      <c r="H1" s="2"/>
      <c r="I1" s="2"/>
    </row>
    <row r="2" spans="1:9" ht="24.75" customHeight="1">
      <c r="A2" s="2"/>
      <c r="B2" s="95" t="s">
        <v>118</v>
      </c>
      <c r="C2" s="2"/>
      <c r="D2" s="37"/>
      <c r="E2" s="37"/>
      <c r="F2" s="2"/>
      <c r="G2" s="2"/>
      <c r="H2" s="2"/>
      <c r="I2" s="2"/>
    </row>
    <row r="3" spans="1:9" ht="12.75">
      <c r="A3" s="96" t="s">
        <v>119</v>
      </c>
      <c r="B3" s="97" t="s">
        <v>120</v>
      </c>
      <c r="C3" s="98" t="s">
        <v>121</v>
      </c>
      <c r="D3" s="99" t="s">
        <v>122</v>
      </c>
      <c r="E3" s="98" t="s">
        <v>123</v>
      </c>
      <c r="F3" s="100" t="s">
        <v>124</v>
      </c>
      <c r="G3" s="97" t="s">
        <v>125</v>
      </c>
      <c r="H3" s="98" t="s">
        <v>126</v>
      </c>
      <c r="I3" s="98" t="s">
        <v>45</v>
      </c>
    </row>
    <row r="4" spans="1:9" ht="12.75">
      <c r="A4" s="101">
        <v>1</v>
      </c>
      <c r="B4" s="102" t="s">
        <v>127</v>
      </c>
      <c r="C4" s="103">
        <v>6000</v>
      </c>
      <c r="D4" s="104">
        <v>1</v>
      </c>
      <c r="E4" s="105">
        <v>100</v>
      </c>
      <c r="F4" s="106">
        <f aca="true" t="shared" si="0" ref="F4:F10">+C4*E4/100</f>
        <v>6000</v>
      </c>
      <c r="G4" s="107"/>
      <c r="H4" s="108">
        <f>SUM(F4:G4)</f>
        <v>6000</v>
      </c>
      <c r="I4" s="109" t="s">
        <v>49</v>
      </c>
    </row>
    <row r="5" spans="1:9" ht="12.75">
      <c r="A5" s="101">
        <v>2</v>
      </c>
      <c r="B5" s="102" t="s">
        <v>128</v>
      </c>
      <c r="C5" s="107">
        <v>1000</v>
      </c>
      <c r="D5" s="104">
        <v>1</v>
      </c>
      <c r="E5" s="105">
        <v>100</v>
      </c>
      <c r="F5" s="106">
        <f t="shared" si="0"/>
        <v>1000</v>
      </c>
      <c r="G5" s="107"/>
      <c r="H5" s="108">
        <f aca="true" t="shared" si="1" ref="H5:H10">SUM(F5:G5)</f>
        <v>1000</v>
      </c>
      <c r="I5" s="109" t="s">
        <v>49</v>
      </c>
    </row>
    <row r="6" spans="1:9" ht="12.75">
      <c r="A6" s="101">
        <v>2</v>
      </c>
      <c r="B6" s="102" t="str">
        <f>+'1.2C DEBITORIA'!B11</f>
        <v>MUTUO</v>
      </c>
      <c r="C6" s="107">
        <v>90000</v>
      </c>
      <c r="D6" s="104">
        <v>2</v>
      </c>
      <c r="E6" s="105">
        <v>100</v>
      </c>
      <c r="F6" s="106">
        <f t="shared" si="0"/>
        <v>90000</v>
      </c>
      <c r="G6" s="107">
        <v>3180</v>
      </c>
      <c r="H6" s="108">
        <f t="shared" si="1"/>
        <v>93180</v>
      </c>
      <c r="I6" s="109"/>
    </row>
    <row r="7" spans="1:9" ht="12.75">
      <c r="A7" s="101">
        <v>3</v>
      </c>
      <c r="B7" s="102" t="s">
        <v>129</v>
      </c>
      <c r="C7" s="107">
        <v>40000</v>
      </c>
      <c r="D7" s="104">
        <v>3</v>
      </c>
      <c r="E7" s="105">
        <v>20</v>
      </c>
      <c r="F7" s="106">
        <f t="shared" si="0"/>
        <v>8000</v>
      </c>
      <c r="G7" s="107">
        <v>400</v>
      </c>
      <c r="H7" s="108">
        <f t="shared" si="1"/>
        <v>8400</v>
      </c>
      <c r="I7" s="109"/>
    </row>
    <row r="8" spans="1:9" ht="12.75">
      <c r="A8" s="101">
        <v>4</v>
      </c>
      <c r="B8" s="102" t="s">
        <v>77</v>
      </c>
      <c r="C8" s="107">
        <v>20000</v>
      </c>
      <c r="D8" s="104">
        <v>3</v>
      </c>
      <c r="E8" s="105">
        <v>20</v>
      </c>
      <c r="F8" s="106">
        <f t="shared" si="0"/>
        <v>4000</v>
      </c>
      <c r="G8" s="107">
        <v>120</v>
      </c>
      <c r="H8" s="108">
        <f t="shared" si="1"/>
        <v>4120</v>
      </c>
      <c r="I8" s="109"/>
    </row>
    <row r="9" spans="1:9" ht="12.75">
      <c r="A9" s="110"/>
      <c r="B9" s="102" t="s">
        <v>79</v>
      </c>
      <c r="C9" s="107">
        <v>10000</v>
      </c>
      <c r="D9" s="104">
        <v>2</v>
      </c>
      <c r="E9" s="105">
        <v>100</v>
      </c>
      <c r="F9" s="106">
        <f t="shared" si="0"/>
        <v>10000</v>
      </c>
      <c r="G9" s="107">
        <v>300</v>
      </c>
      <c r="H9" s="108">
        <f t="shared" si="1"/>
        <v>10300</v>
      </c>
      <c r="I9" s="109"/>
    </row>
    <row r="10" spans="1:9" ht="12.75">
      <c r="A10" s="110"/>
      <c r="B10" s="102"/>
      <c r="C10" s="103">
        <v>0</v>
      </c>
      <c r="D10" s="104"/>
      <c r="E10" s="105"/>
      <c r="F10" s="106">
        <f t="shared" si="0"/>
        <v>0</v>
      </c>
      <c r="G10" s="107"/>
      <c r="H10" s="108">
        <f t="shared" si="1"/>
        <v>0</v>
      </c>
      <c r="I10" s="109"/>
    </row>
    <row r="11" spans="1:9" ht="12.75">
      <c r="A11" s="110"/>
      <c r="B11" s="111" t="s">
        <v>48</v>
      </c>
      <c r="C11" s="103">
        <f>SUM(C4:C10)</f>
        <v>167000</v>
      </c>
      <c r="D11" s="112" t="s">
        <v>49</v>
      </c>
      <c r="E11" s="113"/>
      <c r="F11" s="114">
        <f>SUM(F4:F10)</f>
        <v>119000</v>
      </c>
      <c r="G11" s="107">
        <f>SUM(G4:G10)</f>
        <v>4000</v>
      </c>
      <c r="H11" s="108">
        <f>SUM(H4:H10)</f>
        <v>123000</v>
      </c>
      <c r="I11" s="115"/>
    </row>
    <row r="15" ht="12.75">
      <c r="C15" s="116" t="s">
        <v>130</v>
      </c>
    </row>
    <row r="16" spans="3:8" ht="12.75">
      <c r="C16" t="s">
        <v>131</v>
      </c>
      <c r="H16" s="117">
        <f>+'3.1 ATTIVO DISPON PER IL PIANO'!C12</f>
        <v>123000</v>
      </c>
    </row>
    <row r="17" spans="1:9" ht="12.75">
      <c r="A17" s="2"/>
      <c r="B17" s="2"/>
      <c r="C17" s="2"/>
      <c r="D17" s="37"/>
      <c r="E17" s="37"/>
      <c r="F17" s="2"/>
      <c r="G17" s="2"/>
      <c r="H17" s="2"/>
      <c r="I17" s="2"/>
    </row>
    <row r="18" spans="1:9" ht="12.75">
      <c r="A18" s="2"/>
      <c r="B18" s="2"/>
      <c r="C18" s="2"/>
      <c r="D18" s="37"/>
      <c r="E18" s="37"/>
      <c r="F18" s="2"/>
      <c r="G18" s="2"/>
      <c r="H18" s="2"/>
      <c r="I18" s="2"/>
    </row>
    <row r="19" spans="1:9" ht="12.75">
      <c r="A19" s="2"/>
      <c r="B19" s="2"/>
      <c r="C19" s="2"/>
      <c r="D19" s="37"/>
      <c r="E19" s="37"/>
      <c r="F19" s="2"/>
      <c r="G19" s="2"/>
      <c r="H19" s="2"/>
      <c r="I19" s="2"/>
    </row>
    <row r="20" spans="1:9" ht="12.75">
      <c r="A20" s="2"/>
      <c r="B20" s="2"/>
      <c r="C20" s="2"/>
      <c r="D20" s="37"/>
      <c r="E20" s="37"/>
      <c r="F20" s="2"/>
      <c r="G20" s="2"/>
      <c r="H20" s="2"/>
      <c r="I20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5"/>
  <sheetViews>
    <sheetView workbookViewId="0" topLeftCell="A55">
      <selection activeCell="D1" sqref="D1"/>
    </sheetView>
  </sheetViews>
  <sheetFormatPr defaultColWidth="9.140625" defaultRowHeight="15"/>
  <cols>
    <col min="1" max="1" width="8.00390625" style="36" customWidth="1"/>
    <col min="2" max="2" width="11.57421875" style="0" customWidth="1"/>
    <col min="3" max="3" width="11.421875" style="0" customWidth="1"/>
    <col min="4" max="4" width="10.8515625" style="0" customWidth="1"/>
    <col min="5" max="5" width="11.140625" style="0" customWidth="1"/>
    <col min="7" max="8" width="9.421875" style="0" customWidth="1"/>
    <col min="9" max="9" width="10.57421875" style="0" customWidth="1"/>
    <col min="10" max="10" width="30.28125" style="0" customWidth="1"/>
  </cols>
  <sheetData>
    <row r="1" spans="2:8" ht="12.75">
      <c r="B1" s="36">
        <v>7</v>
      </c>
      <c r="C1" s="36">
        <v>7</v>
      </c>
      <c r="D1" s="36">
        <v>116</v>
      </c>
      <c r="E1" s="36">
        <v>116</v>
      </c>
      <c r="F1" s="36">
        <v>116</v>
      </c>
      <c r="G1" s="36">
        <v>116</v>
      </c>
      <c r="H1" s="36">
        <v>116</v>
      </c>
    </row>
    <row r="3" spans="1:9" ht="12.75">
      <c r="A3" s="118" t="s">
        <v>132</v>
      </c>
      <c r="B3" s="118" t="s">
        <v>127</v>
      </c>
      <c r="C3" s="119" t="s">
        <v>128</v>
      </c>
      <c r="D3" s="119">
        <f>+'1.2C DEBITORIA'!B11</f>
        <v>0</v>
      </c>
      <c r="E3" s="119">
        <f>+'1.2C DEBITORIA'!B12</f>
        <v>0</v>
      </c>
      <c r="F3" s="119">
        <f>+'1.2C DEBITORIA'!B13</f>
        <v>0</v>
      </c>
      <c r="G3" s="119">
        <f>+'1.2C DEBITORIA'!B14</f>
        <v>0</v>
      </c>
      <c r="H3" s="119"/>
      <c r="I3" s="118" t="s">
        <v>126</v>
      </c>
    </row>
    <row r="4" spans="1:9" ht="12.75">
      <c r="A4" s="120">
        <v>1</v>
      </c>
      <c r="B4" s="121">
        <f>+'3.2 PROPOSTA '!H$4/B$1</f>
        <v>857.1428571428571</v>
      </c>
      <c r="C4" s="121">
        <f>+'3.2 PROPOSTA '!H$5/C$1</f>
        <v>142.85714285714286</v>
      </c>
      <c r="D4" s="121"/>
      <c r="E4" s="121"/>
      <c r="F4" s="121"/>
      <c r="G4" s="121"/>
      <c r="H4" s="121"/>
      <c r="I4" s="121">
        <f>SUM(B4:H4)</f>
        <v>1000</v>
      </c>
    </row>
    <row r="5" spans="1:9" ht="12.75">
      <c r="A5" s="120">
        <f>1+A4</f>
        <v>2</v>
      </c>
      <c r="B5" s="121">
        <f>+'3.2 PROPOSTA '!H$4/B$1</f>
        <v>857.1428571428571</v>
      </c>
      <c r="C5" s="121">
        <f>+'3.2 PROPOSTA '!H$5/C$1</f>
        <v>142.85714285714286</v>
      </c>
      <c r="D5" s="121"/>
      <c r="E5" s="121"/>
      <c r="F5" s="121"/>
      <c r="G5" s="121"/>
      <c r="H5" s="121"/>
      <c r="I5" s="121">
        <f aca="true" t="shared" si="0" ref="I5:I63">SUM(B5:H5)</f>
        <v>1000</v>
      </c>
    </row>
    <row r="6" spans="1:9" ht="12.75">
      <c r="A6" s="120">
        <f aca="true" t="shared" si="1" ref="A6:A69">1+A5</f>
        <v>3</v>
      </c>
      <c r="B6" s="121">
        <f>+'3.2 PROPOSTA '!H$4/B$1</f>
        <v>857.1428571428571</v>
      </c>
      <c r="C6" s="121">
        <f>+'3.2 PROPOSTA '!H$5/C$1</f>
        <v>142.85714285714286</v>
      </c>
      <c r="D6" s="121"/>
      <c r="E6" s="121"/>
      <c r="F6" s="121"/>
      <c r="G6" s="121"/>
      <c r="H6" s="121"/>
      <c r="I6" s="121">
        <f t="shared" si="0"/>
        <v>1000</v>
      </c>
    </row>
    <row r="7" spans="1:9" ht="12.75">
      <c r="A7" s="120">
        <f t="shared" si="1"/>
        <v>4</v>
      </c>
      <c r="B7" s="121">
        <f>+'3.2 PROPOSTA '!H$4/B$1</f>
        <v>857.1428571428571</v>
      </c>
      <c r="C7" s="121">
        <f>+'3.2 PROPOSTA '!H$5/C$1</f>
        <v>142.85714285714286</v>
      </c>
      <c r="D7" s="121"/>
      <c r="E7" s="121"/>
      <c r="F7" s="121"/>
      <c r="G7" s="121"/>
      <c r="H7" s="121"/>
      <c r="I7" s="121">
        <f t="shared" si="0"/>
        <v>1000</v>
      </c>
    </row>
    <row r="8" spans="1:9" ht="12.75">
      <c r="A8" s="120">
        <f t="shared" si="1"/>
        <v>5</v>
      </c>
      <c r="B8" s="121">
        <f>+'3.2 PROPOSTA '!H$4/B$1</f>
        <v>857.1428571428571</v>
      </c>
      <c r="C8" s="121">
        <f>+'3.2 PROPOSTA '!H$5/C$1</f>
        <v>142.85714285714286</v>
      </c>
      <c r="D8" s="121"/>
      <c r="E8" s="121"/>
      <c r="F8" s="121"/>
      <c r="G8" s="121"/>
      <c r="H8" s="121"/>
      <c r="I8" s="121">
        <f t="shared" si="0"/>
        <v>1000</v>
      </c>
    </row>
    <row r="9" spans="1:9" ht="12.75">
      <c r="A9" s="120">
        <f t="shared" si="1"/>
        <v>6</v>
      </c>
      <c r="B9" s="121">
        <f>+'3.2 PROPOSTA '!H$4/B$1</f>
        <v>857.1428571428571</v>
      </c>
      <c r="C9" s="121">
        <f>+'3.2 PROPOSTA '!H$5/C$1</f>
        <v>142.85714285714286</v>
      </c>
      <c r="D9" s="121"/>
      <c r="E9" s="121"/>
      <c r="F9" s="121"/>
      <c r="G9" s="121"/>
      <c r="H9" s="121"/>
      <c r="I9" s="121">
        <f t="shared" si="0"/>
        <v>1000</v>
      </c>
    </row>
    <row r="10" spans="1:9" ht="12.75">
      <c r="A10" s="120">
        <f t="shared" si="1"/>
        <v>7</v>
      </c>
      <c r="B10" s="121">
        <f>+'3.2 PROPOSTA '!H$4/B$1</f>
        <v>857.1428571428571</v>
      </c>
      <c r="C10" s="121">
        <f>+'3.2 PROPOSTA '!H$5/C$1</f>
        <v>142.85714285714286</v>
      </c>
      <c r="D10" s="121"/>
      <c r="E10" s="121"/>
      <c r="F10" s="121"/>
      <c r="G10" s="121"/>
      <c r="H10" s="121"/>
      <c r="I10" s="121">
        <f t="shared" si="0"/>
        <v>1000</v>
      </c>
    </row>
    <row r="11" spans="1:9" ht="12.75">
      <c r="A11" s="120">
        <f t="shared" si="1"/>
        <v>8</v>
      </c>
      <c r="B11" s="121"/>
      <c r="C11" s="121"/>
      <c r="D11" s="121">
        <f>+'3.2 PROPOSTA '!H$6/D$1</f>
        <v>803.2758620689655</v>
      </c>
      <c r="E11" s="121">
        <f>+'3.2 PROPOSTA '!H$7/E$1</f>
        <v>72.41379310344827</v>
      </c>
      <c r="F11" s="121">
        <f>+'3.2 PROPOSTA '!H$8/F$1</f>
        <v>35.51724137931034</v>
      </c>
      <c r="G11" s="121">
        <f>+'3.2 PROPOSTA '!H$9/G$1</f>
        <v>88.79310344827586</v>
      </c>
      <c r="H11" s="121">
        <f>+'3.2 PROPOSTA '!H$10/H$1</f>
        <v>0</v>
      </c>
      <c r="I11" s="121">
        <f t="shared" si="0"/>
        <v>1000</v>
      </c>
    </row>
    <row r="12" spans="1:9" ht="12.75">
      <c r="A12" s="120">
        <f t="shared" si="1"/>
        <v>9</v>
      </c>
      <c r="B12" s="121"/>
      <c r="C12" s="121"/>
      <c r="D12" s="121">
        <f>+'3.2 PROPOSTA '!H$6/D$1</f>
        <v>803.2758620689655</v>
      </c>
      <c r="E12" s="121">
        <f>+'3.2 PROPOSTA '!H$7/E$1</f>
        <v>72.41379310344827</v>
      </c>
      <c r="F12" s="121">
        <f>+'3.2 PROPOSTA '!H$8/F$1</f>
        <v>35.51724137931034</v>
      </c>
      <c r="G12" s="121">
        <f>+'3.2 PROPOSTA '!H$9/G$1</f>
        <v>88.79310344827586</v>
      </c>
      <c r="H12" s="121">
        <f>+'3.2 PROPOSTA '!H$10/H$1</f>
        <v>0</v>
      </c>
      <c r="I12" s="121">
        <f t="shared" si="0"/>
        <v>1000</v>
      </c>
    </row>
    <row r="13" spans="1:9" ht="12.75">
      <c r="A13" s="120">
        <f t="shared" si="1"/>
        <v>10</v>
      </c>
      <c r="B13" s="121"/>
      <c r="C13" s="121"/>
      <c r="D13" s="121">
        <f>+'3.2 PROPOSTA '!H$6/D$1</f>
        <v>803.2758620689655</v>
      </c>
      <c r="E13" s="121">
        <f>+'3.2 PROPOSTA '!H$7/E$1</f>
        <v>72.41379310344827</v>
      </c>
      <c r="F13" s="121">
        <f>+'3.2 PROPOSTA '!H$8/F$1</f>
        <v>35.51724137931034</v>
      </c>
      <c r="G13" s="121">
        <f>+'3.2 PROPOSTA '!H$9/G$1</f>
        <v>88.79310344827586</v>
      </c>
      <c r="H13" s="121">
        <f>+'3.2 PROPOSTA '!H$10/H$1</f>
        <v>0</v>
      </c>
      <c r="I13" s="121">
        <f t="shared" si="0"/>
        <v>1000</v>
      </c>
    </row>
    <row r="14" spans="1:9" ht="12.75">
      <c r="A14" s="120">
        <f t="shared" si="1"/>
        <v>11</v>
      </c>
      <c r="B14" s="121"/>
      <c r="C14" s="121"/>
      <c r="D14" s="121">
        <f>+'3.2 PROPOSTA '!H$6/D$1</f>
        <v>803.2758620689655</v>
      </c>
      <c r="E14" s="121">
        <f>+'3.2 PROPOSTA '!H$7/E$1</f>
        <v>72.41379310344827</v>
      </c>
      <c r="F14" s="121">
        <f>+'3.2 PROPOSTA '!H$8/F$1</f>
        <v>35.51724137931034</v>
      </c>
      <c r="G14" s="121">
        <f>+'3.2 PROPOSTA '!H$9/G$1</f>
        <v>88.79310344827586</v>
      </c>
      <c r="H14" s="121">
        <f>+'3.2 PROPOSTA '!H$10/H$1</f>
        <v>0</v>
      </c>
      <c r="I14" s="121">
        <f t="shared" si="0"/>
        <v>1000</v>
      </c>
    </row>
    <row r="15" spans="1:9" ht="12.75">
      <c r="A15" s="120">
        <f t="shared" si="1"/>
        <v>12</v>
      </c>
      <c r="B15" s="121"/>
      <c r="C15" s="121"/>
      <c r="D15" s="121">
        <f>+'3.2 PROPOSTA '!H$6/D$1</f>
        <v>803.2758620689655</v>
      </c>
      <c r="E15" s="121">
        <f>+'3.2 PROPOSTA '!H$7/E$1</f>
        <v>72.41379310344827</v>
      </c>
      <c r="F15" s="121">
        <f>+'3.2 PROPOSTA '!H$8/F$1</f>
        <v>35.51724137931034</v>
      </c>
      <c r="G15" s="121">
        <f>+'3.2 PROPOSTA '!H$9/G$1</f>
        <v>88.79310344827586</v>
      </c>
      <c r="H15" s="121">
        <f>+'3.2 PROPOSTA '!H$10/H$1</f>
        <v>0</v>
      </c>
      <c r="I15" s="121">
        <f t="shared" si="0"/>
        <v>1000</v>
      </c>
    </row>
    <row r="16" spans="1:9" ht="12.75">
      <c r="A16" s="120">
        <f t="shared" si="1"/>
        <v>13</v>
      </c>
      <c r="B16" s="121"/>
      <c r="C16" s="121"/>
      <c r="D16" s="121">
        <f>+'3.2 PROPOSTA '!H$6/D$1</f>
        <v>803.2758620689655</v>
      </c>
      <c r="E16" s="121">
        <f>+'3.2 PROPOSTA '!H$7/E$1</f>
        <v>72.41379310344827</v>
      </c>
      <c r="F16" s="121">
        <f>+'3.2 PROPOSTA '!H$8/F$1</f>
        <v>35.51724137931034</v>
      </c>
      <c r="G16" s="121">
        <f>+'3.2 PROPOSTA '!H$9/G$1</f>
        <v>88.79310344827586</v>
      </c>
      <c r="H16" s="121">
        <f>+'3.2 PROPOSTA '!H$10/H$1</f>
        <v>0</v>
      </c>
      <c r="I16" s="121">
        <f t="shared" si="0"/>
        <v>1000</v>
      </c>
    </row>
    <row r="17" spans="1:9" ht="12.75">
      <c r="A17" s="120">
        <f t="shared" si="1"/>
        <v>14</v>
      </c>
      <c r="B17" s="121"/>
      <c r="C17" s="121"/>
      <c r="D17" s="121">
        <f>+'3.2 PROPOSTA '!H$6/D$1</f>
        <v>803.2758620689655</v>
      </c>
      <c r="E17" s="121">
        <f>+'3.2 PROPOSTA '!H$7/E$1</f>
        <v>72.41379310344827</v>
      </c>
      <c r="F17" s="121">
        <f>+'3.2 PROPOSTA '!H$8/F$1</f>
        <v>35.51724137931034</v>
      </c>
      <c r="G17" s="121">
        <f>+'3.2 PROPOSTA '!H$9/G$1</f>
        <v>88.79310344827586</v>
      </c>
      <c r="H17" s="121">
        <f>+'3.2 PROPOSTA '!H$10/H$1</f>
        <v>0</v>
      </c>
      <c r="I17" s="121">
        <f t="shared" si="0"/>
        <v>1000</v>
      </c>
    </row>
    <row r="18" spans="1:9" ht="12.75">
      <c r="A18" s="120">
        <f t="shared" si="1"/>
        <v>15</v>
      </c>
      <c r="B18" s="121"/>
      <c r="C18" s="121"/>
      <c r="D18" s="121">
        <f>+'3.2 PROPOSTA '!H$6/D$1</f>
        <v>803.2758620689655</v>
      </c>
      <c r="E18" s="121">
        <f>+'3.2 PROPOSTA '!H$7/E$1</f>
        <v>72.41379310344827</v>
      </c>
      <c r="F18" s="121">
        <f>+'3.2 PROPOSTA '!H$8/F$1</f>
        <v>35.51724137931034</v>
      </c>
      <c r="G18" s="121">
        <f>+'3.2 PROPOSTA '!H$9/G$1</f>
        <v>88.79310344827586</v>
      </c>
      <c r="H18" s="121">
        <f>+'3.2 PROPOSTA '!H$10/H$1</f>
        <v>0</v>
      </c>
      <c r="I18" s="121">
        <f t="shared" si="0"/>
        <v>1000</v>
      </c>
    </row>
    <row r="19" spans="1:9" ht="12.75">
      <c r="A19" s="120">
        <f t="shared" si="1"/>
        <v>16</v>
      </c>
      <c r="B19" s="121"/>
      <c r="C19" s="121"/>
      <c r="D19" s="121">
        <f>+'3.2 PROPOSTA '!H$6/D$1</f>
        <v>803.2758620689655</v>
      </c>
      <c r="E19" s="121">
        <f>+'3.2 PROPOSTA '!H$7/E$1</f>
        <v>72.41379310344827</v>
      </c>
      <c r="F19" s="121">
        <f>+'3.2 PROPOSTA '!H$8/F$1</f>
        <v>35.51724137931034</v>
      </c>
      <c r="G19" s="121">
        <f>+'3.2 PROPOSTA '!H$9/G$1</f>
        <v>88.79310344827586</v>
      </c>
      <c r="H19" s="121">
        <f>+'3.2 PROPOSTA '!H$10/H$1</f>
        <v>0</v>
      </c>
      <c r="I19" s="121">
        <f t="shared" si="0"/>
        <v>1000</v>
      </c>
    </row>
    <row r="20" spans="1:9" ht="12.75">
      <c r="A20" s="120">
        <f t="shared" si="1"/>
        <v>17</v>
      </c>
      <c r="B20" s="121"/>
      <c r="C20" s="121"/>
      <c r="D20" s="121">
        <f>+'3.2 PROPOSTA '!H$6/D$1</f>
        <v>803.2758620689655</v>
      </c>
      <c r="E20" s="121">
        <f>+'3.2 PROPOSTA '!H$7/E$1</f>
        <v>72.41379310344827</v>
      </c>
      <c r="F20" s="121">
        <f>+'3.2 PROPOSTA '!H$8/F$1</f>
        <v>35.51724137931034</v>
      </c>
      <c r="G20" s="121">
        <f>+'3.2 PROPOSTA '!H$9/G$1</f>
        <v>88.79310344827586</v>
      </c>
      <c r="H20" s="121">
        <f>+'3.2 PROPOSTA '!H$10/H$1</f>
        <v>0</v>
      </c>
      <c r="I20" s="121">
        <f t="shared" si="0"/>
        <v>1000</v>
      </c>
    </row>
    <row r="21" spans="1:9" ht="12.75">
      <c r="A21" s="120">
        <f t="shared" si="1"/>
        <v>18</v>
      </c>
      <c r="B21" s="121"/>
      <c r="C21" s="121"/>
      <c r="D21" s="121">
        <f>+'3.2 PROPOSTA '!H$6/D$1</f>
        <v>803.2758620689655</v>
      </c>
      <c r="E21" s="121">
        <f>+'3.2 PROPOSTA '!H$7/E$1</f>
        <v>72.41379310344827</v>
      </c>
      <c r="F21" s="121">
        <f>+'3.2 PROPOSTA '!H$8/F$1</f>
        <v>35.51724137931034</v>
      </c>
      <c r="G21" s="121">
        <f>+'3.2 PROPOSTA '!H$9/G$1</f>
        <v>88.79310344827586</v>
      </c>
      <c r="H21" s="121">
        <f>+'3.2 PROPOSTA '!H$10/H$1</f>
        <v>0</v>
      </c>
      <c r="I21" s="121">
        <f t="shared" si="0"/>
        <v>1000</v>
      </c>
    </row>
    <row r="22" spans="1:9" ht="12.75">
      <c r="A22" s="120">
        <f t="shared" si="1"/>
        <v>19</v>
      </c>
      <c r="B22" s="121"/>
      <c r="C22" s="121"/>
      <c r="D22" s="121">
        <f>+'3.2 PROPOSTA '!H$6/D$1</f>
        <v>803.2758620689655</v>
      </c>
      <c r="E22" s="121">
        <f>+'3.2 PROPOSTA '!H$7/E$1</f>
        <v>72.41379310344827</v>
      </c>
      <c r="F22" s="121">
        <f>+'3.2 PROPOSTA '!H$8/F$1</f>
        <v>35.51724137931034</v>
      </c>
      <c r="G22" s="121">
        <f>+'3.2 PROPOSTA '!H$9/G$1</f>
        <v>88.79310344827586</v>
      </c>
      <c r="H22" s="121">
        <f>+'3.2 PROPOSTA '!H$10/H$1</f>
        <v>0</v>
      </c>
      <c r="I22" s="121">
        <f t="shared" si="0"/>
        <v>1000</v>
      </c>
    </row>
    <row r="23" spans="1:9" ht="12.75">
      <c r="A23" s="120">
        <f t="shared" si="1"/>
        <v>20</v>
      </c>
      <c r="B23" s="121"/>
      <c r="C23" s="121"/>
      <c r="D23" s="121">
        <f>+'3.2 PROPOSTA '!H$6/D$1</f>
        <v>803.2758620689655</v>
      </c>
      <c r="E23" s="121">
        <f>+'3.2 PROPOSTA '!H$7/E$1</f>
        <v>72.41379310344827</v>
      </c>
      <c r="F23" s="121">
        <f>+'3.2 PROPOSTA '!H$8/F$1</f>
        <v>35.51724137931034</v>
      </c>
      <c r="G23" s="121">
        <f>+'3.2 PROPOSTA '!H$9/G$1</f>
        <v>88.79310344827586</v>
      </c>
      <c r="H23" s="121">
        <f>+'3.2 PROPOSTA '!H$10/H$1</f>
        <v>0</v>
      </c>
      <c r="I23" s="121">
        <f t="shared" si="0"/>
        <v>1000</v>
      </c>
    </row>
    <row r="24" spans="1:9" ht="12.75">
      <c r="A24" s="120">
        <f t="shared" si="1"/>
        <v>21</v>
      </c>
      <c r="B24" s="121"/>
      <c r="C24" s="121"/>
      <c r="D24" s="121">
        <f>+'3.2 PROPOSTA '!H$6/D$1</f>
        <v>803.2758620689655</v>
      </c>
      <c r="E24" s="121">
        <f>+'3.2 PROPOSTA '!H$7/E$1</f>
        <v>72.41379310344827</v>
      </c>
      <c r="F24" s="121">
        <f>+'3.2 PROPOSTA '!H$8/F$1</f>
        <v>35.51724137931034</v>
      </c>
      <c r="G24" s="121">
        <f>+'3.2 PROPOSTA '!H$9/G$1</f>
        <v>88.79310344827586</v>
      </c>
      <c r="H24" s="121">
        <f>+'3.2 PROPOSTA '!H$10/H$1</f>
        <v>0</v>
      </c>
      <c r="I24" s="121">
        <f t="shared" si="0"/>
        <v>1000</v>
      </c>
    </row>
    <row r="25" spans="1:9" ht="12.75">
      <c r="A25" s="120">
        <f t="shared" si="1"/>
        <v>22</v>
      </c>
      <c r="B25" s="121"/>
      <c r="C25" s="121"/>
      <c r="D25" s="121">
        <f>+'3.2 PROPOSTA '!H$6/D$1</f>
        <v>803.2758620689655</v>
      </c>
      <c r="E25" s="121">
        <f>+'3.2 PROPOSTA '!H$7/E$1</f>
        <v>72.41379310344827</v>
      </c>
      <c r="F25" s="121">
        <f>+'3.2 PROPOSTA '!H$8/F$1</f>
        <v>35.51724137931034</v>
      </c>
      <c r="G25" s="121">
        <f>+'3.2 PROPOSTA '!H$9/G$1</f>
        <v>88.79310344827586</v>
      </c>
      <c r="H25" s="121">
        <f>+'3.2 PROPOSTA '!H$10/H$1</f>
        <v>0</v>
      </c>
      <c r="I25" s="121">
        <f t="shared" si="0"/>
        <v>1000</v>
      </c>
    </row>
    <row r="26" spans="1:9" ht="12.75">
      <c r="A26" s="120">
        <f t="shared" si="1"/>
        <v>23</v>
      </c>
      <c r="B26" s="121"/>
      <c r="C26" s="121"/>
      <c r="D26" s="121">
        <f>+'3.2 PROPOSTA '!H$6/D$1</f>
        <v>803.2758620689655</v>
      </c>
      <c r="E26" s="121">
        <f>+'3.2 PROPOSTA '!H$7/E$1</f>
        <v>72.41379310344827</v>
      </c>
      <c r="F26" s="121">
        <f>+'3.2 PROPOSTA '!H$8/F$1</f>
        <v>35.51724137931034</v>
      </c>
      <c r="G26" s="121">
        <f>+'3.2 PROPOSTA '!H$9/G$1</f>
        <v>88.79310344827586</v>
      </c>
      <c r="H26" s="121">
        <f>+'3.2 PROPOSTA '!H$10/H$1</f>
        <v>0</v>
      </c>
      <c r="I26" s="121">
        <f t="shared" si="0"/>
        <v>1000</v>
      </c>
    </row>
    <row r="27" spans="1:9" ht="12.75">
      <c r="A27" s="120">
        <f t="shared" si="1"/>
        <v>24</v>
      </c>
      <c r="B27" s="121"/>
      <c r="C27" s="121"/>
      <c r="D27" s="121">
        <f>+'3.2 PROPOSTA '!H$6/D$1</f>
        <v>803.2758620689655</v>
      </c>
      <c r="E27" s="121">
        <f>+'3.2 PROPOSTA '!H$7/E$1</f>
        <v>72.41379310344827</v>
      </c>
      <c r="F27" s="121">
        <f>+'3.2 PROPOSTA '!H$8/F$1</f>
        <v>35.51724137931034</v>
      </c>
      <c r="G27" s="121">
        <f>+'3.2 PROPOSTA '!H$9/G$1</f>
        <v>88.79310344827586</v>
      </c>
      <c r="H27" s="121">
        <f>+'3.2 PROPOSTA '!H$10/H$1</f>
        <v>0</v>
      </c>
      <c r="I27" s="121">
        <f t="shared" si="0"/>
        <v>1000</v>
      </c>
    </row>
    <row r="28" spans="1:9" ht="12.75">
      <c r="A28" s="120">
        <f t="shared" si="1"/>
        <v>25</v>
      </c>
      <c r="B28" s="121"/>
      <c r="C28" s="121"/>
      <c r="D28" s="121">
        <f>+'3.2 PROPOSTA '!H$6/D$1</f>
        <v>803.2758620689655</v>
      </c>
      <c r="E28" s="121">
        <f>+'3.2 PROPOSTA '!H$7/E$1</f>
        <v>72.41379310344827</v>
      </c>
      <c r="F28" s="121">
        <f>+'3.2 PROPOSTA '!H$8/F$1</f>
        <v>35.51724137931034</v>
      </c>
      <c r="G28" s="121">
        <f>+'3.2 PROPOSTA '!H$9/G$1</f>
        <v>88.79310344827586</v>
      </c>
      <c r="H28" s="121">
        <f>+'3.2 PROPOSTA '!H$10/H$1</f>
        <v>0</v>
      </c>
      <c r="I28" s="121">
        <f t="shared" si="0"/>
        <v>1000</v>
      </c>
    </row>
    <row r="29" spans="1:9" ht="12.75">
      <c r="A29" s="120">
        <f t="shared" si="1"/>
        <v>26</v>
      </c>
      <c r="B29" s="121"/>
      <c r="C29" s="121"/>
      <c r="D29" s="121">
        <f>+'3.2 PROPOSTA '!H$6/D$1</f>
        <v>803.2758620689655</v>
      </c>
      <c r="E29" s="121">
        <f>+'3.2 PROPOSTA '!H$7/E$1</f>
        <v>72.41379310344827</v>
      </c>
      <c r="F29" s="121">
        <f>+'3.2 PROPOSTA '!H$8/F$1</f>
        <v>35.51724137931034</v>
      </c>
      <c r="G29" s="121">
        <f>+'3.2 PROPOSTA '!H$9/G$1</f>
        <v>88.79310344827586</v>
      </c>
      <c r="H29" s="121">
        <f>+'3.2 PROPOSTA '!H$10/H$1</f>
        <v>0</v>
      </c>
      <c r="I29" s="121">
        <f t="shared" si="0"/>
        <v>1000</v>
      </c>
    </row>
    <row r="30" spans="1:9" ht="12.75">
      <c r="A30" s="120">
        <f t="shared" si="1"/>
        <v>27</v>
      </c>
      <c r="B30" s="121"/>
      <c r="C30" s="121"/>
      <c r="D30" s="121">
        <f>+'3.2 PROPOSTA '!H$6/D$1</f>
        <v>803.2758620689655</v>
      </c>
      <c r="E30" s="121">
        <f>+'3.2 PROPOSTA '!H$7/E$1</f>
        <v>72.41379310344827</v>
      </c>
      <c r="F30" s="121">
        <f>+'3.2 PROPOSTA '!H$8/F$1</f>
        <v>35.51724137931034</v>
      </c>
      <c r="G30" s="121">
        <f>+'3.2 PROPOSTA '!H$9/G$1</f>
        <v>88.79310344827586</v>
      </c>
      <c r="H30" s="121">
        <f>+'3.2 PROPOSTA '!H$10/H$1</f>
        <v>0</v>
      </c>
      <c r="I30" s="121">
        <f t="shared" si="0"/>
        <v>1000</v>
      </c>
    </row>
    <row r="31" spans="1:9" ht="12.75">
      <c r="A31" s="120">
        <f t="shared" si="1"/>
        <v>28</v>
      </c>
      <c r="B31" s="121"/>
      <c r="C31" s="121"/>
      <c r="D31" s="121">
        <f>+'3.2 PROPOSTA '!H$6/D$1</f>
        <v>803.2758620689655</v>
      </c>
      <c r="E31" s="121">
        <f>+'3.2 PROPOSTA '!H$7/E$1</f>
        <v>72.41379310344827</v>
      </c>
      <c r="F31" s="121">
        <f>+'3.2 PROPOSTA '!H$8/F$1</f>
        <v>35.51724137931034</v>
      </c>
      <c r="G31" s="121">
        <f>+'3.2 PROPOSTA '!H$9/G$1</f>
        <v>88.79310344827586</v>
      </c>
      <c r="H31" s="121">
        <f>+'3.2 PROPOSTA '!H$10/H$1</f>
        <v>0</v>
      </c>
      <c r="I31" s="121">
        <f t="shared" si="0"/>
        <v>1000</v>
      </c>
    </row>
    <row r="32" spans="1:9" ht="12.75">
      <c r="A32" s="120">
        <f t="shared" si="1"/>
        <v>29</v>
      </c>
      <c r="B32" s="121"/>
      <c r="C32" s="121"/>
      <c r="D32" s="121">
        <f>+'3.2 PROPOSTA '!H$6/D$1</f>
        <v>803.2758620689655</v>
      </c>
      <c r="E32" s="121">
        <f>+'3.2 PROPOSTA '!H$7/E$1</f>
        <v>72.41379310344827</v>
      </c>
      <c r="F32" s="121">
        <f>+'3.2 PROPOSTA '!H$8/F$1</f>
        <v>35.51724137931034</v>
      </c>
      <c r="G32" s="121">
        <f>+'3.2 PROPOSTA '!H$9/G$1</f>
        <v>88.79310344827586</v>
      </c>
      <c r="H32" s="121">
        <f>+'3.2 PROPOSTA '!H$10/H$1</f>
        <v>0</v>
      </c>
      <c r="I32" s="121">
        <f t="shared" si="0"/>
        <v>1000</v>
      </c>
    </row>
    <row r="33" spans="1:9" ht="12.75">
      <c r="A33" s="120">
        <f t="shared" si="1"/>
        <v>30</v>
      </c>
      <c r="B33" s="121"/>
      <c r="C33" s="121"/>
      <c r="D33" s="121">
        <f>+'3.2 PROPOSTA '!H$6/D$1</f>
        <v>803.2758620689655</v>
      </c>
      <c r="E33" s="121">
        <f>+'3.2 PROPOSTA '!H$7/E$1</f>
        <v>72.41379310344827</v>
      </c>
      <c r="F33" s="121">
        <f>+'3.2 PROPOSTA '!H$8/F$1</f>
        <v>35.51724137931034</v>
      </c>
      <c r="G33" s="121">
        <f>+'3.2 PROPOSTA '!H$9/G$1</f>
        <v>88.79310344827586</v>
      </c>
      <c r="H33" s="121">
        <f>+'3.2 PROPOSTA '!H$10/H$1</f>
        <v>0</v>
      </c>
      <c r="I33" s="121">
        <f t="shared" si="0"/>
        <v>1000</v>
      </c>
    </row>
    <row r="34" spans="1:9" ht="12.75">
      <c r="A34" s="120">
        <f t="shared" si="1"/>
        <v>31</v>
      </c>
      <c r="B34" s="121"/>
      <c r="C34" s="121"/>
      <c r="D34" s="121">
        <f>+'3.2 PROPOSTA '!H$6/D$1</f>
        <v>803.2758620689655</v>
      </c>
      <c r="E34" s="121">
        <f>+'3.2 PROPOSTA '!H$7/E$1</f>
        <v>72.41379310344827</v>
      </c>
      <c r="F34" s="121">
        <f>+'3.2 PROPOSTA '!H$8/F$1</f>
        <v>35.51724137931034</v>
      </c>
      <c r="G34" s="121">
        <f>+'3.2 PROPOSTA '!H$9/G$1</f>
        <v>88.79310344827586</v>
      </c>
      <c r="H34" s="121">
        <f>+'3.2 PROPOSTA '!H$10/H$1</f>
        <v>0</v>
      </c>
      <c r="I34" s="121">
        <f t="shared" si="0"/>
        <v>1000</v>
      </c>
    </row>
    <row r="35" spans="1:9" ht="12.75">
      <c r="A35" s="120">
        <f t="shared" si="1"/>
        <v>32</v>
      </c>
      <c r="B35" s="121"/>
      <c r="C35" s="121"/>
      <c r="D35" s="121">
        <f>+'3.2 PROPOSTA '!H$6/D$1</f>
        <v>803.2758620689655</v>
      </c>
      <c r="E35" s="121">
        <f>+'3.2 PROPOSTA '!H$7/E$1</f>
        <v>72.41379310344827</v>
      </c>
      <c r="F35" s="121">
        <f>+'3.2 PROPOSTA '!H$8/F$1</f>
        <v>35.51724137931034</v>
      </c>
      <c r="G35" s="121">
        <f>+'3.2 PROPOSTA '!H$9/G$1</f>
        <v>88.79310344827586</v>
      </c>
      <c r="H35" s="121">
        <f>+'3.2 PROPOSTA '!H$10/H$1</f>
        <v>0</v>
      </c>
      <c r="I35" s="121">
        <f t="shared" si="0"/>
        <v>1000</v>
      </c>
    </row>
    <row r="36" spans="1:9" ht="12.75">
      <c r="A36" s="120">
        <f t="shared" si="1"/>
        <v>33</v>
      </c>
      <c r="B36" s="121"/>
      <c r="C36" s="121"/>
      <c r="D36" s="121">
        <f>+'3.2 PROPOSTA '!H$6/D$1</f>
        <v>803.2758620689655</v>
      </c>
      <c r="E36" s="121">
        <f>+'3.2 PROPOSTA '!H$7/E$1</f>
        <v>72.41379310344827</v>
      </c>
      <c r="F36" s="121">
        <f>+'3.2 PROPOSTA '!H$8/F$1</f>
        <v>35.51724137931034</v>
      </c>
      <c r="G36" s="121">
        <f>+'3.2 PROPOSTA '!H$9/G$1</f>
        <v>88.79310344827586</v>
      </c>
      <c r="H36" s="121">
        <f>+'3.2 PROPOSTA '!H$10/H$1</f>
        <v>0</v>
      </c>
      <c r="I36" s="121">
        <f t="shared" si="0"/>
        <v>1000</v>
      </c>
    </row>
    <row r="37" spans="1:9" ht="12.75">
      <c r="A37" s="120">
        <f t="shared" si="1"/>
        <v>34</v>
      </c>
      <c r="B37" s="121"/>
      <c r="C37" s="121"/>
      <c r="D37" s="121">
        <f>+'3.2 PROPOSTA '!H$6/D$1</f>
        <v>803.2758620689655</v>
      </c>
      <c r="E37" s="121">
        <f>+'3.2 PROPOSTA '!H$7/E$1</f>
        <v>72.41379310344827</v>
      </c>
      <c r="F37" s="121">
        <f>+'3.2 PROPOSTA '!H$8/F$1</f>
        <v>35.51724137931034</v>
      </c>
      <c r="G37" s="121">
        <f>+'3.2 PROPOSTA '!H$9/G$1</f>
        <v>88.79310344827586</v>
      </c>
      <c r="H37" s="121">
        <f>+'3.2 PROPOSTA '!H$10/H$1</f>
        <v>0</v>
      </c>
      <c r="I37" s="121">
        <f t="shared" si="0"/>
        <v>1000</v>
      </c>
    </row>
    <row r="38" spans="1:9" ht="12.75">
      <c r="A38" s="120">
        <f t="shared" si="1"/>
        <v>35</v>
      </c>
      <c r="B38" s="121"/>
      <c r="C38" s="121"/>
      <c r="D38" s="121">
        <f>+'3.2 PROPOSTA '!H$6/D$1</f>
        <v>803.2758620689655</v>
      </c>
      <c r="E38" s="121">
        <f>+'3.2 PROPOSTA '!H$7/E$1</f>
        <v>72.41379310344827</v>
      </c>
      <c r="F38" s="121">
        <f>+'3.2 PROPOSTA '!H$8/F$1</f>
        <v>35.51724137931034</v>
      </c>
      <c r="G38" s="121">
        <f>+'3.2 PROPOSTA '!H$9/G$1</f>
        <v>88.79310344827586</v>
      </c>
      <c r="H38" s="121">
        <f>+'3.2 PROPOSTA '!H$10/H$1</f>
        <v>0</v>
      </c>
      <c r="I38" s="121">
        <f t="shared" si="0"/>
        <v>1000</v>
      </c>
    </row>
    <row r="39" spans="1:9" ht="12.75">
      <c r="A39" s="120">
        <f t="shared" si="1"/>
        <v>36</v>
      </c>
      <c r="B39" s="121"/>
      <c r="C39" s="121"/>
      <c r="D39" s="121">
        <f>+'3.2 PROPOSTA '!H$6/D$1</f>
        <v>803.2758620689655</v>
      </c>
      <c r="E39" s="121">
        <f>+'3.2 PROPOSTA '!H$7/E$1</f>
        <v>72.41379310344827</v>
      </c>
      <c r="F39" s="121">
        <f>+'3.2 PROPOSTA '!H$8/F$1</f>
        <v>35.51724137931034</v>
      </c>
      <c r="G39" s="121">
        <f>+'3.2 PROPOSTA '!H$9/G$1</f>
        <v>88.79310344827586</v>
      </c>
      <c r="H39" s="121">
        <f>+'3.2 PROPOSTA '!H$10/H$1</f>
        <v>0</v>
      </c>
      <c r="I39" s="121">
        <f t="shared" si="0"/>
        <v>1000</v>
      </c>
    </row>
    <row r="40" spans="1:9" ht="12.75">
      <c r="A40" s="120">
        <f t="shared" si="1"/>
        <v>37</v>
      </c>
      <c r="B40" s="121"/>
      <c r="C40" s="121"/>
      <c r="D40" s="121">
        <f>+'3.2 PROPOSTA '!H$6/D$1</f>
        <v>803.2758620689655</v>
      </c>
      <c r="E40" s="121">
        <f>+'3.2 PROPOSTA '!H$7/E$1</f>
        <v>72.41379310344827</v>
      </c>
      <c r="F40" s="121">
        <f>+'3.2 PROPOSTA '!H$8/F$1</f>
        <v>35.51724137931034</v>
      </c>
      <c r="G40" s="121">
        <f>+'3.2 PROPOSTA '!H$9/G$1</f>
        <v>88.79310344827586</v>
      </c>
      <c r="H40" s="121">
        <f>+'3.2 PROPOSTA '!H$10/H$1</f>
        <v>0</v>
      </c>
      <c r="I40" s="121">
        <f t="shared" si="0"/>
        <v>1000</v>
      </c>
    </row>
    <row r="41" spans="1:9" ht="12.75">
      <c r="A41" s="120">
        <f t="shared" si="1"/>
        <v>38</v>
      </c>
      <c r="B41" s="121"/>
      <c r="C41" s="121"/>
      <c r="D41" s="121">
        <f>+'3.2 PROPOSTA '!H$6/D$1</f>
        <v>803.2758620689655</v>
      </c>
      <c r="E41" s="121">
        <f>+'3.2 PROPOSTA '!H$7/E$1</f>
        <v>72.41379310344827</v>
      </c>
      <c r="F41" s="121">
        <f>+'3.2 PROPOSTA '!H$8/F$1</f>
        <v>35.51724137931034</v>
      </c>
      <c r="G41" s="121">
        <f>+'3.2 PROPOSTA '!H$9/G$1</f>
        <v>88.79310344827586</v>
      </c>
      <c r="H41" s="121">
        <f>+'3.2 PROPOSTA '!H$10/H$1</f>
        <v>0</v>
      </c>
      <c r="I41" s="121">
        <f t="shared" si="0"/>
        <v>1000</v>
      </c>
    </row>
    <row r="42" spans="1:9" ht="12.75">
      <c r="A42" s="120">
        <f t="shared" si="1"/>
        <v>39</v>
      </c>
      <c r="B42" s="121"/>
      <c r="C42" s="121"/>
      <c r="D42" s="121">
        <f>+'3.2 PROPOSTA '!H$6/D$1</f>
        <v>803.2758620689655</v>
      </c>
      <c r="E42" s="121">
        <f>+'3.2 PROPOSTA '!H$7/E$1</f>
        <v>72.41379310344827</v>
      </c>
      <c r="F42" s="121">
        <f>+'3.2 PROPOSTA '!H$8/F$1</f>
        <v>35.51724137931034</v>
      </c>
      <c r="G42" s="121">
        <f>+'3.2 PROPOSTA '!H$9/G$1</f>
        <v>88.79310344827586</v>
      </c>
      <c r="H42" s="121">
        <f>+'3.2 PROPOSTA '!H$10/H$1</f>
        <v>0</v>
      </c>
      <c r="I42" s="121">
        <f t="shared" si="0"/>
        <v>1000</v>
      </c>
    </row>
    <row r="43" spans="1:9" ht="12.75">
      <c r="A43" s="120">
        <f t="shared" si="1"/>
        <v>40</v>
      </c>
      <c r="B43" s="121"/>
      <c r="C43" s="121"/>
      <c r="D43" s="121">
        <f>+'3.2 PROPOSTA '!H$6/D$1</f>
        <v>803.2758620689655</v>
      </c>
      <c r="E43" s="121">
        <f>+'3.2 PROPOSTA '!H$7/E$1</f>
        <v>72.41379310344827</v>
      </c>
      <c r="F43" s="121">
        <f>+'3.2 PROPOSTA '!H$8/F$1</f>
        <v>35.51724137931034</v>
      </c>
      <c r="G43" s="121">
        <f>+'3.2 PROPOSTA '!H$9/G$1</f>
        <v>88.79310344827586</v>
      </c>
      <c r="H43" s="121">
        <f>+'3.2 PROPOSTA '!H$10/H$1</f>
        <v>0</v>
      </c>
      <c r="I43" s="121">
        <f t="shared" si="0"/>
        <v>1000</v>
      </c>
    </row>
    <row r="44" spans="1:9" ht="12.75">
      <c r="A44" s="120">
        <f t="shared" si="1"/>
        <v>41</v>
      </c>
      <c r="B44" s="121"/>
      <c r="C44" s="121"/>
      <c r="D44" s="121">
        <f>+'3.2 PROPOSTA '!H$6/D$1</f>
        <v>803.2758620689655</v>
      </c>
      <c r="E44" s="121">
        <f>+'3.2 PROPOSTA '!H$7/E$1</f>
        <v>72.41379310344827</v>
      </c>
      <c r="F44" s="121">
        <f>+'3.2 PROPOSTA '!H$8/F$1</f>
        <v>35.51724137931034</v>
      </c>
      <c r="G44" s="121">
        <f>+'3.2 PROPOSTA '!H$9/G$1</f>
        <v>88.79310344827586</v>
      </c>
      <c r="H44" s="121">
        <f>+'3.2 PROPOSTA '!H$10/H$1</f>
        <v>0</v>
      </c>
      <c r="I44" s="121">
        <f t="shared" si="0"/>
        <v>1000</v>
      </c>
    </row>
    <row r="45" spans="1:9" ht="12.75">
      <c r="A45" s="120">
        <f t="shared" si="1"/>
        <v>42</v>
      </c>
      <c r="B45" s="121"/>
      <c r="C45" s="121"/>
      <c r="D45" s="121">
        <f>+'3.2 PROPOSTA '!H$6/D$1</f>
        <v>803.2758620689655</v>
      </c>
      <c r="E45" s="121">
        <f>+'3.2 PROPOSTA '!H$7/E$1</f>
        <v>72.41379310344827</v>
      </c>
      <c r="F45" s="121">
        <f>+'3.2 PROPOSTA '!H$8/F$1</f>
        <v>35.51724137931034</v>
      </c>
      <c r="G45" s="121">
        <f>+'3.2 PROPOSTA '!H$9/G$1</f>
        <v>88.79310344827586</v>
      </c>
      <c r="H45" s="121">
        <f>+'3.2 PROPOSTA '!H$10/H$1</f>
        <v>0</v>
      </c>
      <c r="I45" s="121">
        <f t="shared" si="0"/>
        <v>1000</v>
      </c>
    </row>
    <row r="46" spans="1:9" ht="12.75">
      <c r="A46" s="120">
        <f t="shared" si="1"/>
        <v>43</v>
      </c>
      <c r="B46" s="121"/>
      <c r="C46" s="121"/>
      <c r="D46" s="121">
        <f>+'3.2 PROPOSTA '!H$6/D$1</f>
        <v>803.2758620689655</v>
      </c>
      <c r="E46" s="121">
        <f>+'3.2 PROPOSTA '!H$7/E$1</f>
        <v>72.41379310344827</v>
      </c>
      <c r="F46" s="121">
        <f>+'3.2 PROPOSTA '!H$8/F$1</f>
        <v>35.51724137931034</v>
      </c>
      <c r="G46" s="121">
        <f>+'3.2 PROPOSTA '!H$9/G$1</f>
        <v>88.79310344827586</v>
      </c>
      <c r="H46" s="121">
        <f>+'3.2 PROPOSTA '!H$10/H$1</f>
        <v>0</v>
      </c>
      <c r="I46" s="121">
        <f t="shared" si="0"/>
        <v>1000</v>
      </c>
    </row>
    <row r="47" spans="1:9" ht="12.75">
      <c r="A47" s="120">
        <f t="shared" si="1"/>
        <v>44</v>
      </c>
      <c r="B47" s="121"/>
      <c r="C47" s="121"/>
      <c r="D47" s="121">
        <f>+'3.2 PROPOSTA '!H$6/D$1</f>
        <v>803.2758620689655</v>
      </c>
      <c r="E47" s="121">
        <f>+'3.2 PROPOSTA '!H$7/E$1</f>
        <v>72.41379310344827</v>
      </c>
      <c r="F47" s="121">
        <f>+'3.2 PROPOSTA '!H$8/F$1</f>
        <v>35.51724137931034</v>
      </c>
      <c r="G47" s="121">
        <f>+'3.2 PROPOSTA '!H$9/G$1</f>
        <v>88.79310344827586</v>
      </c>
      <c r="H47" s="121">
        <f>+'3.2 PROPOSTA '!H$10/H$1</f>
        <v>0</v>
      </c>
      <c r="I47" s="121">
        <f t="shared" si="0"/>
        <v>1000</v>
      </c>
    </row>
    <row r="48" spans="1:9" ht="12.75">
      <c r="A48" s="120">
        <f t="shared" si="1"/>
        <v>45</v>
      </c>
      <c r="B48" s="121"/>
      <c r="C48" s="121"/>
      <c r="D48" s="121">
        <f>+'3.2 PROPOSTA '!H$6/D$1</f>
        <v>803.2758620689655</v>
      </c>
      <c r="E48" s="121">
        <f>+'3.2 PROPOSTA '!H$7/E$1</f>
        <v>72.41379310344827</v>
      </c>
      <c r="F48" s="121">
        <f>+'3.2 PROPOSTA '!H$8/F$1</f>
        <v>35.51724137931034</v>
      </c>
      <c r="G48" s="121">
        <f>+'3.2 PROPOSTA '!H$9/G$1</f>
        <v>88.79310344827586</v>
      </c>
      <c r="H48" s="121">
        <f>+'3.2 PROPOSTA '!H$10/H$1</f>
        <v>0</v>
      </c>
      <c r="I48" s="121">
        <f t="shared" si="0"/>
        <v>1000</v>
      </c>
    </row>
    <row r="49" spans="1:9" ht="12.75">
      <c r="A49" s="120">
        <f t="shared" si="1"/>
        <v>46</v>
      </c>
      <c r="B49" s="121"/>
      <c r="C49" s="121"/>
      <c r="D49" s="121">
        <f>+'3.2 PROPOSTA '!H$6/D$1</f>
        <v>803.2758620689655</v>
      </c>
      <c r="E49" s="121">
        <f>+'3.2 PROPOSTA '!H$7/E$1</f>
        <v>72.41379310344827</v>
      </c>
      <c r="F49" s="121">
        <f>+'3.2 PROPOSTA '!H$8/F$1</f>
        <v>35.51724137931034</v>
      </c>
      <c r="G49" s="121">
        <f>+'3.2 PROPOSTA '!H$9/G$1</f>
        <v>88.79310344827586</v>
      </c>
      <c r="H49" s="121">
        <f>+'3.2 PROPOSTA '!H$10/H$1</f>
        <v>0</v>
      </c>
      <c r="I49" s="121">
        <f t="shared" si="0"/>
        <v>1000</v>
      </c>
    </row>
    <row r="50" spans="1:9" ht="12.75">
      <c r="A50" s="120">
        <f t="shared" si="1"/>
        <v>47</v>
      </c>
      <c r="B50" s="121"/>
      <c r="C50" s="121"/>
      <c r="D50" s="121">
        <f>+'3.2 PROPOSTA '!H$6/D$1</f>
        <v>803.2758620689655</v>
      </c>
      <c r="E50" s="121">
        <f>+'3.2 PROPOSTA '!H$7/E$1</f>
        <v>72.41379310344827</v>
      </c>
      <c r="F50" s="121">
        <f>+'3.2 PROPOSTA '!H$8/F$1</f>
        <v>35.51724137931034</v>
      </c>
      <c r="G50" s="121">
        <f>+'3.2 PROPOSTA '!H$9/G$1</f>
        <v>88.79310344827586</v>
      </c>
      <c r="H50" s="121">
        <f>+'3.2 PROPOSTA '!H$10/H$1</f>
        <v>0</v>
      </c>
      <c r="I50" s="121">
        <f t="shared" si="0"/>
        <v>1000</v>
      </c>
    </row>
    <row r="51" spans="1:9" ht="12.75">
      <c r="A51" s="120">
        <f t="shared" si="1"/>
        <v>48</v>
      </c>
      <c r="B51" s="121"/>
      <c r="C51" s="121"/>
      <c r="D51" s="121">
        <f>+'3.2 PROPOSTA '!H$6/D$1</f>
        <v>803.2758620689655</v>
      </c>
      <c r="E51" s="121">
        <f>+'3.2 PROPOSTA '!H$7/E$1</f>
        <v>72.41379310344827</v>
      </c>
      <c r="F51" s="121">
        <f>+'3.2 PROPOSTA '!H$8/F$1</f>
        <v>35.51724137931034</v>
      </c>
      <c r="G51" s="121">
        <f>+'3.2 PROPOSTA '!H$9/G$1</f>
        <v>88.79310344827586</v>
      </c>
      <c r="H51" s="121">
        <f>+'3.2 PROPOSTA '!H$10/H$1</f>
        <v>0</v>
      </c>
      <c r="I51" s="121">
        <f t="shared" si="0"/>
        <v>1000</v>
      </c>
    </row>
    <row r="52" spans="1:9" ht="12.75">
      <c r="A52" s="120">
        <f t="shared" si="1"/>
        <v>49</v>
      </c>
      <c r="B52" s="121"/>
      <c r="C52" s="121"/>
      <c r="D52" s="121">
        <f>+'3.2 PROPOSTA '!H$6/D$1</f>
        <v>803.2758620689655</v>
      </c>
      <c r="E52" s="121">
        <f>+'3.2 PROPOSTA '!H$7/E$1</f>
        <v>72.41379310344827</v>
      </c>
      <c r="F52" s="121">
        <f>+'3.2 PROPOSTA '!H$8/F$1</f>
        <v>35.51724137931034</v>
      </c>
      <c r="G52" s="121">
        <f>+'3.2 PROPOSTA '!H$9/G$1</f>
        <v>88.79310344827586</v>
      </c>
      <c r="H52" s="121">
        <f>+'3.2 PROPOSTA '!H$10/H$1</f>
        <v>0</v>
      </c>
      <c r="I52" s="121">
        <f t="shared" si="0"/>
        <v>1000</v>
      </c>
    </row>
    <row r="53" spans="1:9" ht="12.75">
      <c r="A53" s="120">
        <f t="shared" si="1"/>
        <v>50</v>
      </c>
      <c r="B53" s="121"/>
      <c r="C53" s="121"/>
      <c r="D53" s="121">
        <f>+'3.2 PROPOSTA '!H$6/D$1</f>
        <v>803.2758620689655</v>
      </c>
      <c r="E53" s="121">
        <f>+'3.2 PROPOSTA '!H$7/E$1</f>
        <v>72.41379310344827</v>
      </c>
      <c r="F53" s="121">
        <f>+'3.2 PROPOSTA '!H$8/F$1</f>
        <v>35.51724137931034</v>
      </c>
      <c r="G53" s="121">
        <f>+'3.2 PROPOSTA '!H$9/G$1</f>
        <v>88.79310344827586</v>
      </c>
      <c r="H53" s="121">
        <f>+'3.2 PROPOSTA '!H$10/H$1</f>
        <v>0</v>
      </c>
      <c r="I53" s="121">
        <f t="shared" si="0"/>
        <v>1000</v>
      </c>
    </row>
    <row r="54" spans="1:9" ht="12.75">
      <c r="A54" s="120">
        <f t="shared" si="1"/>
        <v>51</v>
      </c>
      <c r="B54" s="121"/>
      <c r="C54" s="121"/>
      <c r="D54" s="121">
        <f>+'3.2 PROPOSTA '!H$6/D$1</f>
        <v>803.2758620689655</v>
      </c>
      <c r="E54" s="121">
        <f>+'3.2 PROPOSTA '!H$7/E$1</f>
        <v>72.41379310344827</v>
      </c>
      <c r="F54" s="121">
        <f>+'3.2 PROPOSTA '!H$8/F$1</f>
        <v>35.51724137931034</v>
      </c>
      <c r="G54" s="121">
        <f>+'3.2 PROPOSTA '!H$9/G$1</f>
        <v>88.79310344827586</v>
      </c>
      <c r="H54" s="121">
        <f>+'3.2 PROPOSTA '!H$10/H$1</f>
        <v>0</v>
      </c>
      <c r="I54" s="121">
        <f t="shared" si="0"/>
        <v>1000</v>
      </c>
    </row>
    <row r="55" spans="1:9" ht="12.75">
      <c r="A55" s="120">
        <f t="shared" si="1"/>
        <v>52</v>
      </c>
      <c r="B55" s="121"/>
      <c r="C55" s="121"/>
      <c r="D55" s="121">
        <f>+'3.2 PROPOSTA '!H$6/D$1</f>
        <v>803.2758620689655</v>
      </c>
      <c r="E55" s="121">
        <f>+'3.2 PROPOSTA '!H$7/E$1</f>
        <v>72.41379310344827</v>
      </c>
      <c r="F55" s="121">
        <f>+'3.2 PROPOSTA '!H$8/F$1</f>
        <v>35.51724137931034</v>
      </c>
      <c r="G55" s="121">
        <f>+'3.2 PROPOSTA '!H$9/G$1</f>
        <v>88.79310344827586</v>
      </c>
      <c r="H55" s="121">
        <f>+'3.2 PROPOSTA '!H$10/H$1</f>
        <v>0</v>
      </c>
      <c r="I55" s="121">
        <f t="shared" si="0"/>
        <v>1000</v>
      </c>
    </row>
    <row r="56" spans="1:9" ht="12.75">
      <c r="A56" s="120">
        <f t="shared" si="1"/>
        <v>53</v>
      </c>
      <c r="B56" s="121"/>
      <c r="C56" s="121"/>
      <c r="D56" s="121">
        <f>+'3.2 PROPOSTA '!H$6/D$1</f>
        <v>803.2758620689655</v>
      </c>
      <c r="E56" s="121">
        <f>+'3.2 PROPOSTA '!H$7/E$1</f>
        <v>72.41379310344827</v>
      </c>
      <c r="F56" s="121">
        <f>+'3.2 PROPOSTA '!H$8/F$1</f>
        <v>35.51724137931034</v>
      </c>
      <c r="G56" s="121">
        <f>+'3.2 PROPOSTA '!H$9/G$1</f>
        <v>88.79310344827586</v>
      </c>
      <c r="H56" s="121">
        <f>+'3.2 PROPOSTA '!H$10/H$1</f>
        <v>0</v>
      </c>
      <c r="I56" s="121">
        <f t="shared" si="0"/>
        <v>1000</v>
      </c>
    </row>
    <row r="57" spans="1:9" ht="12.75">
      <c r="A57" s="120">
        <f t="shared" si="1"/>
        <v>54</v>
      </c>
      <c r="B57" s="121"/>
      <c r="C57" s="121"/>
      <c r="D57" s="121">
        <f>+'3.2 PROPOSTA '!H$6/D$1</f>
        <v>803.2758620689655</v>
      </c>
      <c r="E57" s="121">
        <f>+'3.2 PROPOSTA '!H$7/E$1</f>
        <v>72.41379310344827</v>
      </c>
      <c r="F57" s="121">
        <f>+'3.2 PROPOSTA '!H$8/F$1</f>
        <v>35.51724137931034</v>
      </c>
      <c r="G57" s="121">
        <f>+'3.2 PROPOSTA '!H$9/G$1</f>
        <v>88.79310344827586</v>
      </c>
      <c r="H57" s="121">
        <f>+'3.2 PROPOSTA '!H$10/H$1</f>
        <v>0</v>
      </c>
      <c r="I57" s="121">
        <f t="shared" si="0"/>
        <v>1000</v>
      </c>
    </row>
    <row r="58" spans="1:9" ht="12.75">
      <c r="A58" s="120">
        <f t="shared" si="1"/>
        <v>55</v>
      </c>
      <c r="B58" s="121"/>
      <c r="C58" s="121"/>
      <c r="D58" s="121">
        <f>+'3.2 PROPOSTA '!H$6/D$1</f>
        <v>803.2758620689655</v>
      </c>
      <c r="E58" s="121">
        <f>+'3.2 PROPOSTA '!H$7/E$1</f>
        <v>72.41379310344827</v>
      </c>
      <c r="F58" s="121">
        <f>+'3.2 PROPOSTA '!H$8/F$1</f>
        <v>35.51724137931034</v>
      </c>
      <c r="G58" s="121">
        <f>+'3.2 PROPOSTA '!H$9/G$1</f>
        <v>88.79310344827586</v>
      </c>
      <c r="H58" s="121">
        <f>+'3.2 PROPOSTA '!H$10/H$1</f>
        <v>0</v>
      </c>
      <c r="I58" s="121">
        <f t="shared" si="0"/>
        <v>1000</v>
      </c>
    </row>
    <row r="59" spans="1:9" ht="12.75">
      <c r="A59" s="120">
        <f t="shared" si="1"/>
        <v>56</v>
      </c>
      <c r="B59" s="121"/>
      <c r="C59" s="121"/>
      <c r="D59" s="121">
        <f>+'3.2 PROPOSTA '!H$6/D$1</f>
        <v>803.2758620689655</v>
      </c>
      <c r="E59" s="121">
        <f>+'3.2 PROPOSTA '!H$7/E$1</f>
        <v>72.41379310344827</v>
      </c>
      <c r="F59" s="121">
        <f>+'3.2 PROPOSTA '!H$8/F$1</f>
        <v>35.51724137931034</v>
      </c>
      <c r="G59" s="121">
        <f>+'3.2 PROPOSTA '!H$9/G$1</f>
        <v>88.79310344827586</v>
      </c>
      <c r="H59" s="121">
        <f>+'3.2 PROPOSTA '!H$10/H$1</f>
        <v>0</v>
      </c>
      <c r="I59" s="121">
        <f t="shared" si="0"/>
        <v>1000</v>
      </c>
    </row>
    <row r="60" spans="1:9" ht="12.75">
      <c r="A60" s="120">
        <f t="shared" si="1"/>
        <v>57</v>
      </c>
      <c r="B60" s="121"/>
      <c r="C60" s="121"/>
      <c r="D60" s="121">
        <f>+'3.2 PROPOSTA '!H$6/D$1</f>
        <v>803.2758620689655</v>
      </c>
      <c r="E60" s="121">
        <f>+'3.2 PROPOSTA '!H$7/E$1</f>
        <v>72.41379310344827</v>
      </c>
      <c r="F60" s="121">
        <f>+'3.2 PROPOSTA '!H$8/F$1</f>
        <v>35.51724137931034</v>
      </c>
      <c r="G60" s="121">
        <f>+'3.2 PROPOSTA '!H$9/G$1</f>
        <v>88.79310344827586</v>
      </c>
      <c r="H60" s="121">
        <f>+'3.2 PROPOSTA '!H$10/H$1</f>
        <v>0</v>
      </c>
      <c r="I60" s="121">
        <f t="shared" si="0"/>
        <v>1000</v>
      </c>
    </row>
    <row r="61" spans="1:9" ht="12.75">
      <c r="A61" s="120">
        <f t="shared" si="1"/>
        <v>58</v>
      </c>
      <c r="B61" s="121"/>
      <c r="C61" s="121"/>
      <c r="D61" s="121">
        <f>+'3.2 PROPOSTA '!H$6/D$1</f>
        <v>803.2758620689655</v>
      </c>
      <c r="E61" s="121">
        <f>+'3.2 PROPOSTA '!H$7/E$1</f>
        <v>72.41379310344827</v>
      </c>
      <c r="F61" s="121">
        <f>+'3.2 PROPOSTA '!H$8/F$1</f>
        <v>35.51724137931034</v>
      </c>
      <c r="G61" s="121">
        <f>+'3.2 PROPOSTA '!H$9/G$1</f>
        <v>88.79310344827586</v>
      </c>
      <c r="H61" s="121">
        <f>+'3.2 PROPOSTA '!H$10/H$1</f>
        <v>0</v>
      </c>
      <c r="I61" s="121">
        <f t="shared" si="0"/>
        <v>1000</v>
      </c>
    </row>
    <row r="62" spans="1:9" ht="12.75">
      <c r="A62" s="120">
        <f t="shared" si="1"/>
        <v>59</v>
      </c>
      <c r="B62" s="121"/>
      <c r="C62" s="121"/>
      <c r="D62" s="121">
        <f>+'3.2 PROPOSTA '!H$6/D$1</f>
        <v>803.2758620689655</v>
      </c>
      <c r="E62" s="121">
        <f>+'3.2 PROPOSTA '!H$7/E$1</f>
        <v>72.41379310344827</v>
      </c>
      <c r="F62" s="121">
        <f>+'3.2 PROPOSTA '!H$8/F$1</f>
        <v>35.51724137931034</v>
      </c>
      <c r="G62" s="121">
        <f>+'3.2 PROPOSTA '!H$9/G$1</f>
        <v>88.79310344827586</v>
      </c>
      <c r="H62" s="121">
        <f>+'3.2 PROPOSTA '!H$10/H$1</f>
        <v>0</v>
      </c>
      <c r="I62" s="121">
        <f t="shared" si="0"/>
        <v>1000</v>
      </c>
    </row>
    <row r="63" spans="1:9" ht="12.75">
      <c r="A63" s="120">
        <f t="shared" si="1"/>
        <v>60</v>
      </c>
      <c r="B63" s="121"/>
      <c r="C63" s="121"/>
      <c r="D63" s="121">
        <f>+'3.2 PROPOSTA '!H$6/D$1</f>
        <v>803.2758620689655</v>
      </c>
      <c r="E63" s="121">
        <f>+'3.2 PROPOSTA '!H$7/E$1</f>
        <v>72.41379310344827</v>
      </c>
      <c r="F63" s="121">
        <f>+'3.2 PROPOSTA '!H$8/F$1</f>
        <v>35.51724137931034</v>
      </c>
      <c r="G63" s="121">
        <f>+'3.2 PROPOSTA '!H$9/G$1</f>
        <v>88.79310344827586</v>
      </c>
      <c r="H63" s="121">
        <f>+'3.2 PROPOSTA '!H$10/H$1</f>
        <v>0</v>
      </c>
      <c r="I63" s="121">
        <f t="shared" si="0"/>
        <v>1000</v>
      </c>
    </row>
    <row r="64" spans="1:9" ht="12.75">
      <c r="A64" s="120">
        <f t="shared" si="1"/>
        <v>61</v>
      </c>
      <c r="B64" s="121"/>
      <c r="C64" s="121"/>
      <c r="D64" s="121">
        <f>+'3.2 PROPOSTA '!H$6/D$1</f>
        <v>803.2758620689655</v>
      </c>
      <c r="E64" s="121">
        <f>+'3.2 PROPOSTA '!H$7/E$1</f>
        <v>72.41379310344827</v>
      </c>
      <c r="F64" s="121">
        <f>+'3.2 PROPOSTA '!H$8/F$1</f>
        <v>35.51724137931034</v>
      </c>
      <c r="G64" s="121">
        <f>+'3.2 PROPOSTA '!H$9/G$1</f>
        <v>88.79310344827586</v>
      </c>
      <c r="H64" s="121">
        <f>+'3.2 PROPOSTA '!H$10/H$1</f>
        <v>0</v>
      </c>
      <c r="I64" s="121">
        <f aca="true" t="shared" si="2" ref="I64:I119">SUM(B64:H64)</f>
        <v>1000</v>
      </c>
    </row>
    <row r="65" spans="1:9" ht="12.75">
      <c r="A65" s="120">
        <f t="shared" si="1"/>
        <v>62</v>
      </c>
      <c r="B65" s="121"/>
      <c r="C65" s="121"/>
      <c r="D65" s="121">
        <f>+'3.2 PROPOSTA '!H$6/D$1</f>
        <v>803.2758620689655</v>
      </c>
      <c r="E65" s="121">
        <f>+'3.2 PROPOSTA '!H$7/E$1</f>
        <v>72.41379310344827</v>
      </c>
      <c r="F65" s="121">
        <f>+'3.2 PROPOSTA '!H$8/F$1</f>
        <v>35.51724137931034</v>
      </c>
      <c r="G65" s="121">
        <f>+'3.2 PROPOSTA '!H$9/G$1</f>
        <v>88.79310344827586</v>
      </c>
      <c r="H65" s="121">
        <f>+'3.2 PROPOSTA '!H$10/H$1</f>
        <v>0</v>
      </c>
      <c r="I65" s="121">
        <f t="shared" si="2"/>
        <v>1000</v>
      </c>
    </row>
    <row r="66" spans="1:9" ht="12.75">
      <c r="A66" s="120">
        <f t="shared" si="1"/>
        <v>63</v>
      </c>
      <c r="B66" s="121"/>
      <c r="C66" s="121"/>
      <c r="D66" s="121">
        <f>+'3.2 PROPOSTA '!H$6/D$1</f>
        <v>803.2758620689655</v>
      </c>
      <c r="E66" s="121">
        <f>+'3.2 PROPOSTA '!H$7/E$1</f>
        <v>72.41379310344827</v>
      </c>
      <c r="F66" s="121">
        <f>+'3.2 PROPOSTA '!H$8/F$1</f>
        <v>35.51724137931034</v>
      </c>
      <c r="G66" s="121">
        <f>+'3.2 PROPOSTA '!H$9/G$1</f>
        <v>88.79310344827586</v>
      </c>
      <c r="H66" s="121">
        <f>+'3.2 PROPOSTA '!H$10/H$1</f>
        <v>0</v>
      </c>
      <c r="I66" s="121">
        <f t="shared" si="2"/>
        <v>1000</v>
      </c>
    </row>
    <row r="67" spans="1:9" ht="12.75">
      <c r="A67" s="120">
        <f t="shared" si="1"/>
        <v>64</v>
      </c>
      <c r="B67" s="121"/>
      <c r="C67" s="121"/>
      <c r="D67" s="121">
        <f>+'3.2 PROPOSTA '!H$6/D$1</f>
        <v>803.2758620689655</v>
      </c>
      <c r="E67" s="121">
        <f>+'3.2 PROPOSTA '!H$7/E$1</f>
        <v>72.41379310344827</v>
      </c>
      <c r="F67" s="121">
        <f>+'3.2 PROPOSTA '!H$8/F$1</f>
        <v>35.51724137931034</v>
      </c>
      <c r="G67" s="121">
        <f>+'3.2 PROPOSTA '!H$9/G$1</f>
        <v>88.79310344827586</v>
      </c>
      <c r="H67" s="121">
        <f>+'3.2 PROPOSTA '!H$10/H$1</f>
        <v>0</v>
      </c>
      <c r="I67" s="121">
        <f t="shared" si="2"/>
        <v>1000</v>
      </c>
    </row>
    <row r="68" spans="1:9" ht="12.75">
      <c r="A68" s="120">
        <f t="shared" si="1"/>
        <v>65</v>
      </c>
      <c r="B68" s="121"/>
      <c r="C68" s="121"/>
      <c r="D68" s="121">
        <f>+'3.2 PROPOSTA '!H$6/D$1</f>
        <v>803.2758620689655</v>
      </c>
      <c r="E68" s="121">
        <f>+'3.2 PROPOSTA '!H$7/E$1</f>
        <v>72.41379310344827</v>
      </c>
      <c r="F68" s="121">
        <f>+'3.2 PROPOSTA '!H$8/F$1</f>
        <v>35.51724137931034</v>
      </c>
      <c r="G68" s="121">
        <f>+'3.2 PROPOSTA '!H$9/G$1</f>
        <v>88.79310344827586</v>
      </c>
      <c r="H68" s="121">
        <f>+'3.2 PROPOSTA '!H$10/H$1</f>
        <v>0</v>
      </c>
      <c r="I68" s="121">
        <f t="shared" si="2"/>
        <v>1000</v>
      </c>
    </row>
    <row r="69" spans="1:9" ht="12.75">
      <c r="A69" s="120">
        <f t="shared" si="1"/>
        <v>66</v>
      </c>
      <c r="B69" s="121"/>
      <c r="C69" s="121"/>
      <c r="D69" s="121">
        <f>+'3.2 PROPOSTA '!H$6/D$1</f>
        <v>803.2758620689655</v>
      </c>
      <c r="E69" s="121">
        <f>+'3.2 PROPOSTA '!H$7/E$1</f>
        <v>72.41379310344827</v>
      </c>
      <c r="F69" s="121">
        <f>+'3.2 PROPOSTA '!H$8/F$1</f>
        <v>35.51724137931034</v>
      </c>
      <c r="G69" s="121">
        <f>+'3.2 PROPOSTA '!H$9/G$1</f>
        <v>88.79310344827586</v>
      </c>
      <c r="H69" s="121">
        <f>+'3.2 PROPOSTA '!H$10/H$1</f>
        <v>0</v>
      </c>
      <c r="I69" s="121">
        <f t="shared" si="2"/>
        <v>1000</v>
      </c>
    </row>
    <row r="70" spans="1:9" ht="12.75">
      <c r="A70" s="120">
        <f aca="true" t="shared" si="3" ref="A70:A126">1+A69</f>
        <v>67</v>
      </c>
      <c r="B70" s="121"/>
      <c r="C70" s="121"/>
      <c r="D70" s="121">
        <f>+'3.2 PROPOSTA '!H$6/D$1</f>
        <v>803.2758620689655</v>
      </c>
      <c r="E70" s="121">
        <f>+'3.2 PROPOSTA '!H$7/E$1</f>
        <v>72.41379310344827</v>
      </c>
      <c r="F70" s="121">
        <f>+'3.2 PROPOSTA '!H$8/F$1</f>
        <v>35.51724137931034</v>
      </c>
      <c r="G70" s="121">
        <f>+'3.2 PROPOSTA '!H$9/G$1</f>
        <v>88.79310344827586</v>
      </c>
      <c r="H70" s="121">
        <f>+'3.2 PROPOSTA '!H$10/H$1</f>
        <v>0</v>
      </c>
      <c r="I70" s="121">
        <f t="shared" si="2"/>
        <v>1000</v>
      </c>
    </row>
    <row r="71" spans="1:9" ht="12.75">
      <c r="A71" s="120">
        <f t="shared" si="3"/>
        <v>68</v>
      </c>
      <c r="B71" s="121"/>
      <c r="C71" s="121"/>
      <c r="D71" s="121">
        <f>+'3.2 PROPOSTA '!H$6/D$1</f>
        <v>803.2758620689655</v>
      </c>
      <c r="E71" s="121">
        <f>+'3.2 PROPOSTA '!H$7/E$1</f>
        <v>72.41379310344827</v>
      </c>
      <c r="F71" s="121">
        <f>+'3.2 PROPOSTA '!H$8/F$1</f>
        <v>35.51724137931034</v>
      </c>
      <c r="G71" s="121">
        <f>+'3.2 PROPOSTA '!H$9/G$1</f>
        <v>88.79310344827586</v>
      </c>
      <c r="H71" s="121">
        <f>+'3.2 PROPOSTA '!H$10/H$1</f>
        <v>0</v>
      </c>
      <c r="I71" s="121">
        <f t="shared" si="2"/>
        <v>1000</v>
      </c>
    </row>
    <row r="72" spans="1:9" ht="12.75">
      <c r="A72" s="120">
        <f t="shared" si="3"/>
        <v>69</v>
      </c>
      <c r="B72" s="121"/>
      <c r="C72" s="121"/>
      <c r="D72" s="121">
        <f>+'3.2 PROPOSTA '!H$6/D$1</f>
        <v>803.2758620689655</v>
      </c>
      <c r="E72" s="121">
        <f>+'3.2 PROPOSTA '!H$7/E$1</f>
        <v>72.41379310344827</v>
      </c>
      <c r="F72" s="121">
        <f>+'3.2 PROPOSTA '!H$8/F$1</f>
        <v>35.51724137931034</v>
      </c>
      <c r="G72" s="121">
        <f>+'3.2 PROPOSTA '!H$9/G$1</f>
        <v>88.79310344827586</v>
      </c>
      <c r="H72" s="121">
        <f>+'3.2 PROPOSTA '!H$10/H$1</f>
        <v>0</v>
      </c>
      <c r="I72" s="121">
        <f t="shared" si="2"/>
        <v>1000</v>
      </c>
    </row>
    <row r="73" spans="1:9" ht="12.75">
      <c r="A73" s="120">
        <f t="shared" si="3"/>
        <v>70</v>
      </c>
      <c r="B73" s="121"/>
      <c r="C73" s="121"/>
      <c r="D73" s="121">
        <f>+'3.2 PROPOSTA '!H$6/D$1</f>
        <v>803.2758620689655</v>
      </c>
      <c r="E73" s="121">
        <f>+'3.2 PROPOSTA '!H$7/E$1</f>
        <v>72.41379310344827</v>
      </c>
      <c r="F73" s="121">
        <f>+'3.2 PROPOSTA '!H$8/F$1</f>
        <v>35.51724137931034</v>
      </c>
      <c r="G73" s="121">
        <f>+'3.2 PROPOSTA '!H$9/G$1</f>
        <v>88.79310344827586</v>
      </c>
      <c r="H73" s="121">
        <f>+'3.2 PROPOSTA '!H$10/H$1</f>
        <v>0</v>
      </c>
      <c r="I73" s="121">
        <f t="shared" si="2"/>
        <v>1000</v>
      </c>
    </row>
    <row r="74" spans="1:9" ht="12.75">
      <c r="A74" s="120">
        <f t="shared" si="3"/>
        <v>71</v>
      </c>
      <c r="B74" s="121"/>
      <c r="C74" s="121"/>
      <c r="D74" s="121">
        <f>+'3.2 PROPOSTA '!H$6/D$1</f>
        <v>803.2758620689655</v>
      </c>
      <c r="E74" s="121">
        <f>+'3.2 PROPOSTA '!H$7/E$1</f>
        <v>72.41379310344827</v>
      </c>
      <c r="F74" s="121">
        <f>+'3.2 PROPOSTA '!H$8/F$1</f>
        <v>35.51724137931034</v>
      </c>
      <c r="G74" s="121">
        <f>+'3.2 PROPOSTA '!H$9/G$1</f>
        <v>88.79310344827586</v>
      </c>
      <c r="H74" s="121">
        <f>+'3.2 PROPOSTA '!H$10/H$1</f>
        <v>0</v>
      </c>
      <c r="I74" s="121">
        <f t="shared" si="2"/>
        <v>1000</v>
      </c>
    </row>
    <row r="75" spans="1:9" ht="12.75">
      <c r="A75" s="120">
        <f t="shared" si="3"/>
        <v>72</v>
      </c>
      <c r="B75" s="121"/>
      <c r="C75" s="121"/>
      <c r="D75" s="121">
        <f>+'3.2 PROPOSTA '!H$6/D$1</f>
        <v>803.2758620689655</v>
      </c>
      <c r="E75" s="121">
        <f>+'3.2 PROPOSTA '!H$7/E$1</f>
        <v>72.41379310344827</v>
      </c>
      <c r="F75" s="121">
        <f>+'3.2 PROPOSTA '!H$8/F$1</f>
        <v>35.51724137931034</v>
      </c>
      <c r="G75" s="121">
        <f>+'3.2 PROPOSTA '!H$9/G$1</f>
        <v>88.79310344827586</v>
      </c>
      <c r="H75" s="121">
        <f>+'3.2 PROPOSTA '!H$10/H$1</f>
        <v>0</v>
      </c>
      <c r="I75" s="121">
        <f t="shared" si="2"/>
        <v>1000</v>
      </c>
    </row>
    <row r="76" spans="1:9" ht="12.75">
      <c r="A76" s="120">
        <f t="shared" si="3"/>
        <v>73</v>
      </c>
      <c r="B76" s="121"/>
      <c r="C76" s="121"/>
      <c r="D76" s="121">
        <f>+'3.2 PROPOSTA '!H$6/D$1</f>
        <v>803.2758620689655</v>
      </c>
      <c r="E76" s="121">
        <f>+'3.2 PROPOSTA '!H$7/E$1</f>
        <v>72.41379310344827</v>
      </c>
      <c r="F76" s="121">
        <f>+'3.2 PROPOSTA '!H$8/F$1</f>
        <v>35.51724137931034</v>
      </c>
      <c r="G76" s="121">
        <f>+'3.2 PROPOSTA '!H$9/G$1</f>
        <v>88.79310344827586</v>
      </c>
      <c r="H76" s="121">
        <f>+'3.2 PROPOSTA '!H$10/H$1</f>
        <v>0</v>
      </c>
      <c r="I76" s="121">
        <f t="shared" si="2"/>
        <v>1000</v>
      </c>
    </row>
    <row r="77" spans="1:9" ht="12.75">
      <c r="A77" s="120">
        <f t="shared" si="3"/>
        <v>74</v>
      </c>
      <c r="B77" s="121"/>
      <c r="C77" s="121"/>
      <c r="D77" s="121">
        <f>+'3.2 PROPOSTA '!H$6/D$1</f>
        <v>803.2758620689655</v>
      </c>
      <c r="E77" s="121">
        <f>+'3.2 PROPOSTA '!H$7/E$1</f>
        <v>72.41379310344827</v>
      </c>
      <c r="F77" s="121">
        <f>+'3.2 PROPOSTA '!H$8/F$1</f>
        <v>35.51724137931034</v>
      </c>
      <c r="G77" s="121">
        <f>+'3.2 PROPOSTA '!H$9/G$1</f>
        <v>88.79310344827586</v>
      </c>
      <c r="H77" s="121">
        <f>+'3.2 PROPOSTA '!H$10/H$1</f>
        <v>0</v>
      </c>
      <c r="I77" s="121">
        <f t="shared" si="2"/>
        <v>1000</v>
      </c>
    </row>
    <row r="78" spans="1:9" ht="12.75">
      <c r="A78" s="120">
        <f t="shared" si="3"/>
        <v>75</v>
      </c>
      <c r="B78" s="121"/>
      <c r="C78" s="121"/>
      <c r="D78" s="121">
        <f>+'3.2 PROPOSTA '!H$6/D$1</f>
        <v>803.2758620689655</v>
      </c>
      <c r="E78" s="121">
        <f>+'3.2 PROPOSTA '!H$7/E$1</f>
        <v>72.41379310344827</v>
      </c>
      <c r="F78" s="121">
        <f>+'3.2 PROPOSTA '!H$8/F$1</f>
        <v>35.51724137931034</v>
      </c>
      <c r="G78" s="121">
        <f>+'3.2 PROPOSTA '!H$9/G$1</f>
        <v>88.79310344827586</v>
      </c>
      <c r="H78" s="121">
        <f>+'3.2 PROPOSTA '!H$10/H$1</f>
        <v>0</v>
      </c>
      <c r="I78" s="121">
        <f t="shared" si="2"/>
        <v>1000</v>
      </c>
    </row>
    <row r="79" spans="1:9" ht="12.75">
      <c r="A79" s="120">
        <f t="shared" si="3"/>
        <v>76</v>
      </c>
      <c r="B79" s="121"/>
      <c r="C79" s="121"/>
      <c r="D79" s="121">
        <f>+'3.2 PROPOSTA '!H$6/D$1</f>
        <v>803.2758620689655</v>
      </c>
      <c r="E79" s="121">
        <f>+'3.2 PROPOSTA '!H$7/E$1</f>
        <v>72.41379310344827</v>
      </c>
      <c r="F79" s="121">
        <f>+'3.2 PROPOSTA '!H$8/F$1</f>
        <v>35.51724137931034</v>
      </c>
      <c r="G79" s="121">
        <f>+'3.2 PROPOSTA '!H$9/G$1</f>
        <v>88.79310344827586</v>
      </c>
      <c r="H79" s="121">
        <f>+'3.2 PROPOSTA '!H$10/H$1</f>
        <v>0</v>
      </c>
      <c r="I79" s="121">
        <f t="shared" si="2"/>
        <v>1000</v>
      </c>
    </row>
    <row r="80" spans="1:9" ht="12.75">
      <c r="A80" s="120">
        <f t="shared" si="3"/>
        <v>77</v>
      </c>
      <c r="B80" s="121"/>
      <c r="C80" s="121"/>
      <c r="D80" s="121">
        <f>+'3.2 PROPOSTA '!H$6/D$1</f>
        <v>803.2758620689655</v>
      </c>
      <c r="E80" s="121">
        <f>+'3.2 PROPOSTA '!H$7/E$1</f>
        <v>72.41379310344827</v>
      </c>
      <c r="F80" s="121">
        <f>+'3.2 PROPOSTA '!H$8/F$1</f>
        <v>35.51724137931034</v>
      </c>
      <c r="G80" s="121">
        <f>+'3.2 PROPOSTA '!H$9/G$1</f>
        <v>88.79310344827586</v>
      </c>
      <c r="H80" s="121">
        <f>+'3.2 PROPOSTA '!H$10/H$1</f>
        <v>0</v>
      </c>
      <c r="I80" s="121">
        <f t="shared" si="2"/>
        <v>1000</v>
      </c>
    </row>
    <row r="81" spans="1:9" ht="12.75">
      <c r="A81" s="120">
        <f t="shared" si="3"/>
        <v>78</v>
      </c>
      <c r="B81" s="121"/>
      <c r="C81" s="121"/>
      <c r="D81" s="121">
        <f>+'3.2 PROPOSTA '!H$6/D$1</f>
        <v>803.2758620689655</v>
      </c>
      <c r="E81" s="121">
        <f>+'3.2 PROPOSTA '!H$7/E$1</f>
        <v>72.41379310344827</v>
      </c>
      <c r="F81" s="121">
        <f>+'3.2 PROPOSTA '!H$8/F$1</f>
        <v>35.51724137931034</v>
      </c>
      <c r="G81" s="121">
        <f>+'3.2 PROPOSTA '!H$9/G$1</f>
        <v>88.79310344827586</v>
      </c>
      <c r="H81" s="121">
        <f>+'3.2 PROPOSTA '!H$10/H$1</f>
        <v>0</v>
      </c>
      <c r="I81" s="121">
        <f t="shared" si="2"/>
        <v>1000</v>
      </c>
    </row>
    <row r="82" spans="1:9" ht="12.75">
      <c r="A82" s="120">
        <f t="shared" si="3"/>
        <v>79</v>
      </c>
      <c r="B82" s="121"/>
      <c r="C82" s="121"/>
      <c r="D82" s="121">
        <f>+'3.2 PROPOSTA '!H$6/D$1</f>
        <v>803.2758620689655</v>
      </c>
      <c r="E82" s="121">
        <f>+'3.2 PROPOSTA '!H$7/E$1</f>
        <v>72.41379310344827</v>
      </c>
      <c r="F82" s="121">
        <f>+'3.2 PROPOSTA '!H$8/F$1</f>
        <v>35.51724137931034</v>
      </c>
      <c r="G82" s="121">
        <f>+'3.2 PROPOSTA '!H$9/G$1</f>
        <v>88.79310344827586</v>
      </c>
      <c r="H82" s="121">
        <f>+'3.2 PROPOSTA '!H$10/H$1</f>
        <v>0</v>
      </c>
      <c r="I82" s="121">
        <f t="shared" si="2"/>
        <v>1000</v>
      </c>
    </row>
    <row r="83" spans="1:9" ht="12.75">
      <c r="A83" s="120">
        <f t="shared" si="3"/>
        <v>80</v>
      </c>
      <c r="B83" s="121"/>
      <c r="C83" s="121"/>
      <c r="D83" s="121">
        <f>+'3.2 PROPOSTA '!H$6/D$1</f>
        <v>803.2758620689655</v>
      </c>
      <c r="E83" s="121">
        <f>+'3.2 PROPOSTA '!H$7/E$1</f>
        <v>72.41379310344827</v>
      </c>
      <c r="F83" s="121">
        <f>+'3.2 PROPOSTA '!H$8/F$1</f>
        <v>35.51724137931034</v>
      </c>
      <c r="G83" s="121">
        <f>+'3.2 PROPOSTA '!H$9/G$1</f>
        <v>88.79310344827586</v>
      </c>
      <c r="H83" s="121">
        <f>+'3.2 PROPOSTA '!H$10/H$1</f>
        <v>0</v>
      </c>
      <c r="I83" s="121">
        <f t="shared" si="2"/>
        <v>1000</v>
      </c>
    </row>
    <row r="84" spans="1:9" ht="12.75">
      <c r="A84" s="120">
        <f t="shared" si="3"/>
        <v>81</v>
      </c>
      <c r="B84" s="121"/>
      <c r="C84" s="121"/>
      <c r="D84" s="121">
        <f>+'3.2 PROPOSTA '!H$6/D$1</f>
        <v>803.2758620689655</v>
      </c>
      <c r="E84" s="121">
        <f>+'3.2 PROPOSTA '!H$7/E$1</f>
        <v>72.41379310344827</v>
      </c>
      <c r="F84" s="121">
        <f>+'3.2 PROPOSTA '!H$8/F$1</f>
        <v>35.51724137931034</v>
      </c>
      <c r="G84" s="121">
        <f>+'3.2 PROPOSTA '!H$9/G$1</f>
        <v>88.79310344827586</v>
      </c>
      <c r="H84" s="121">
        <f>+'3.2 PROPOSTA '!H$10/H$1</f>
        <v>0</v>
      </c>
      <c r="I84" s="121">
        <f t="shared" si="2"/>
        <v>1000</v>
      </c>
    </row>
    <row r="85" spans="1:9" ht="12.75">
      <c r="A85" s="120">
        <f t="shared" si="3"/>
        <v>82</v>
      </c>
      <c r="B85" s="121"/>
      <c r="C85" s="121"/>
      <c r="D85" s="121">
        <f>+'3.2 PROPOSTA '!H$6/D$1</f>
        <v>803.2758620689655</v>
      </c>
      <c r="E85" s="121">
        <f>+'3.2 PROPOSTA '!H$7/E$1</f>
        <v>72.41379310344827</v>
      </c>
      <c r="F85" s="121">
        <f>+'3.2 PROPOSTA '!H$8/F$1</f>
        <v>35.51724137931034</v>
      </c>
      <c r="G85" s="121">
        <f>+'3.2 PROPOSTA '!H$9/G$1</f>
        <v>88.79310344827586</v>
      </c>
      <c r="H85" s="121">
        <f>+'3.2 PROPOSTA '!H$10/H$1</f>
        <v>0</v>
      </c>
      <c r="I85" s="121">
        <f t="shared" si="2"/>
        <v>1000</v>
      </c>
    </row>
    <row r="86" spans="1:9" ht="12.75">
      <c r="A86" s="120">
        <f t="shared" si="3"/>
        <v>83</v>
      </c>
      <c r="B86" s="121"/>
      <c r="C86" s="121"/>
      <c r="D86" s="121">
        <f>+'3.2 PROPOSTA '!H$6/D$1</f>
        <v>803.2758620689655</v>
      </c>
      <c r="E86" s="121">
        <f>+'3.2 PROPOSTA '!H$7/E$1</f>
        <v>72.41379310344827</v>
      </c>
      <c r="F86" s="121">
        <f>+'3.2 PROPOSTA '!H$8/F$1</f>
        <v>35.51724137931034</v>
      </c>
      <c r="G86" s="121">
        <f>+'3.2 PROPOSTA '!H$9/G$1</f>
        <v>88.79310344827586</v>
      </c>
      <c r="H86" s="121">
        <f>+'3.2 PROPOSTA '!H$10/H$1</f>
        <v>0</v>
      </c>
      <c r="I86" s="121">
        <f t="shared" si="2"/>
        <v>1000</v>
      </c>
    </row>
    <row r="87" spans="1:9" ht="12.75">
      <c r="A87" s="120">
        <f t="shared" si="3"/>
        <v>84</v>
      </c>
      <c r="B87" s="121"/>
      <c r="C87" s="121"/>
      <c r="D87" s="121">
        <f>+'3.2 PROPOSTA '!H$6/D$1</f>
        <v>803.2758620689655</v>
      </c>
      <c r="E87" s="121">
        <f>+'3.2 PROPOSTA '!H$7/E$1</f>
        <v>72.41379310344827</v>
      </c>
      <c r="F87" s="121">
        <f>+'3.2 PROPOSTA '!H$8/F$1</f>
        <v>35.51724137931034</v>
      </c>
      <c r="G87" s="121">
        <f>+'3.2 PROPOSTA '!H$9/G$1</f>
        <v>88.79310344827586</v>
      </c>
      <c r="H87" s="121">
        <f>+'3.2 PROPOSTA '!H$10/H$1</f>
        <v>0</v>
      </c>
      <c r="I87" s="121">
        <f t="shared" si="2"/>
        <v>1000</v>
      </c>
    </row>
    <row r="88" spans="1:9" ht="12.75">
      <c r="A88" s="120">
        <f t="shared" si="3"/>
        <v>85</v>
      </c>
      <c r="B88" s="121"/>
      <c r="C88" s="121"/>
      <c r="D88" s="121">
        <f>+'3.2 PROPOSTA '!H$6/D$1</f>
        <v>803.2758620689655</v>
      </c>
      <c r="E88" s="121">
        <f>+'3.2 PROPOSTA '!H$7/E$1</f>
        <v>72.41379310344827</v>
      </c>
      <c r="F88" s="121">
        <f>+'3.2 PROPOSTA '!H$8/F$1</f>
        <v>35.51724137931034</v>
      </c>
      <c r="G88" s="121">
        <f>+'3.2 PROPOSTA '!H$9/G$1</f>
        <v>88.79310344827586</v>
      </c>
      <c r="H88" s="121">
        <f>+'3.2 PROPOSTA '!H$10/H$1</f>
        <v>0</v>
      </c>
      <c r="I88" s="121">
        <f t="shared" si="2"/>
        <v>1000</v>
      </c>
    </row>
    <row r="89" spans="1:9" ht="12.75">
      <c r="A89" s="120">
        <f t="shared" si="3"/>
        <v>86</v>
      </c>
      <c r="B89" s="121"/>
      <c r="C89" s="121"/>
      <c r="D89" s="121">
        <f>+'3.2 PROPOSTA '!H$6/D$1</f>
        <v>803.2758620689655</v>
      </c>
      <c r="E89" s="121">
        <f>+'3.2 PROPOSTA '!H$7/E$1</f>
        <v>72.41379310344827</v>
      </c>
      <c r="F89" s="121">
        <f>+'3.2 PROPOSTA '!H$8/F$1</f>
        <v>35.51724137931034</v>
      </c>
      <c r="G89" s="121">
        <f>+'3.2 PROPOSTA '!H$9/G$1</f>
        <v>88.79310344827586</v>
      </c>
      <c r="H89" s="121">
        <f>+'3.2 PROPOSTA '!H$10/H$1</f>
        <v>0</v>
      </c>
      <c r="I89" s="121">
        <f t="shared" si="2"/>
        <v>1000</v>
      </c>
    </row>
    <row r="90" spans="1:9" ht="12.75">
      <c r="A90" s="120">
        <f t="shared" si="3"/>
        <v>87</v>
      </c>
      <c r="B90" s="121"/>
      <c r="C90" s="121"/>
      <c r="D90" s="121">
        <f>+'3.2 PROPOSTA '!H$6/D$1</f>
        <v>803.2758620689655</v>
      </c>
      <c r="E90" s="121">
        <f>+'3.2 PROPOSTA '!H$7/E$1</f>
        <v>72.41379310344827</v>
      </c>
      <c r="F90" s="121">
        <f>+'3.2 PROPOSTA '!H$8/F$1</f>
        <v>35.51724137931034</v>
      </c>
      <c r="G90" s="121">
        <f>+'3.2 PROPOSTA '!H$9/G$1</f>
        <v>88.79310344827586</v>
      </c>
      <c r="H90" s="121">
        <f>+'3.2 PROPOSTA '!H$10/H$1</f>
        <v>0</v>
      </c>
      <c r="I90" s="121">
        <f t="shared" si="2"/>
        <v>1000</v>
      </c>
    </row>
    <row r="91" spans="1:9" ht="12.75">
      <c r="A91" s="120">
        <f t="shared" si="3"/>
        <v>88</v>
      </c>
      <c r="B91" s="121"/>
      <c r="C91" s="121"/>
      <c r="D91" s="121">
        <f>+'3.2 PROPOSTA '!H$6/D$1</f>
        <v>803.2758620689655</v>
      </c>
      <c r="E91" s="121">
        <f>+'3.2 PROPOSTA '!H$7/E$1</f>
        <v>72.41379310344827</v>
      </c>
      <c r="F91" s="121">
        <f>+'3.2 PROPOSTA '!H$8/F$1</f>
        <v>35.51724137931034</v>
      </c>
      <c r="G91" s="121">
        <f>+'3.2 PROPOSTA '!H$9/G$1</f>
        <v>88.79310344827586</v>
      </c>
      <c r="H91" s="121">
        <f>+'3.2 PROPOSTA '!H$10/H$1</f>
        <v>0</v>
      </c>
      <c r="I91" s="121">
        <f t="shared" si="2"/>
        <v>1000</v>
      </c>
    </row>
    <row r="92" spans="1:9" ht="12.75">
      <c r="A92" s="120">
        <f t="shared" si="3"/>
        <v>89</v>
      </c>
      <c r="B92" s="121"/>
      <c r="C92" s="121"/>
      <c r="D92" s="121">
        <f>+'3.2 PROPOSTA '!H$6/D$1</f>
        <v>803.2758620689655</v>
      </c>
      <c r="E92" s="121">
        <f>+'3.2 PROPOSTA '!H$7/E$1</f>
        <v>72.41379310344827</v>
      </c>
      <c r="F92" s="121">
        <f>+'3.2 PROPOSTA '!H$8/F$1</f>
        <v>35.51724137931034</v>
      </c>
      <c r="G92" s="121">
        <f>+'3.2 PROPOSTA '!H$9/G$1</f>
        <v>88.79310344827586</v>
      </c>
      <c r="H92" s="121">
        <f>+'3.2 PROPOSTA '!H$10/H$1</f>
        <v>0</v>
      </c>
      <c r="I92" s="121">
        <f t="shared" si="2"/>
        <v>1000</v>
      </c>
    </row>
    <row r="93" spans="1:9" ht="12.75">
      <c r="A93" s="120">
        <f t="shared" si="3"/>
        <v>90</v>
      </c>
      <c r="B93" s="121"/>
      <c r="C93" s="121"/>
      <c r="D93" s="121">
        <f>+'3.2 PROPOSTA '!H$6/D$1</f>
        <v>803.2758620689655</v>
      </c>
      <c r="E93" s="121">
        <f>+'3.2 PROPOSTA '!H$7/E$1</f>
        <v>72.41379310344827</v>
      </c>
      <c r="F93" s="121">
        <f>+'3.2 PROPOSTA '!H$8/F$1</f>
        <v>35.51724137931034</v>
      </c>
      <c r="G93" s="121">
        <f>+'3.2 PROPOSTA '!H$9/G$1</f>
        <v>88.79310344827586</v>
      </c>
      <c r="H93" s="121">
        <f>+'3.2 PROPOSTA '!H$10/H$1</f>
        <v>0</v>
      </c>
      <c r="I93" s="121">
        <f t="shared" si="2"/>
        <v>1000</v>
      </c>
    </row>
    <row r="94" spans="1:9" ht="12.75">
      <c r="A94" s="120">
        <f t="shared" si="3"/>
        <v>91</v>
      </c>
      <c r="B94" s="121"/>
      <c r="C94" s="121"/>
      <c r="D94" s="121">
        <f>+'3.2 PROPOSTA '!H$6/D$1</f>
        <v>803.2758620689655</v>
      </c>
      <c r="E94" s="121">
        <f>+'3.2 PROPOSTA '!H$7/E$1</f>
        <v>72.41379310344827</v>
      </c>
      <c r="F94" s="121">
        <f>+'3.2 PROPOSTA '!H$8/F$1</f>
        <v>35.51724137931034</v>
      </c>
      <c r="G94" s="121">
        <f>+'3.2 PROPOSTA '!H$9/G$1</f>
        <v>88.79310344827586</v>
      </c>
      <c r="H94" s="121">
        <f>+'3.2 PROPOSTA '!H$10/H$1</f>
        <v>0</v>
      </c>
      <c r="I94" s="121">
        <f t="shared" si="2"/>
        <v>1000</v>
      </c>
    </row>
    <row r="95" spans="1:9" ht="12.75">
      <c r="A95" s="120">
        <f t="shared" si="3"/>
        <v>92</v>
      </c>
      <c r="B95" s="121"/>
      <c r="C95" s="121"/>
      <c r="D95" s="121">
        <f>+'3.2 PROPOSTA '!H$6/D$1</f>
        <v>803.2758620689655</v>
      </c>
      <c r="E95" s="121">
        <f>+'3.2 PROPOSTA '!H$7/E$1</f>
        <v>72.41379310344827</v>
      </c>
      <c r="F95" s="121">
        <f>+'3.2 PROPOSTA '!H$8/F$1</f>
        <v>35.51724137931034</v>
      </c>
      <c r="G95" s="121">
        <f>+'3.2 PROPOSTA '!H$9/G$1</f>
        <v>88.79310344827586</v>
      </c>
      <c r="H95" s="121">
        <f>+'3.2 PROPOSTA '!H$10/H$1</f>
        <v>0</v>
      </c>
      <c r="I95" s="121">
        <f t="shared" si="2"/>
        <v>1000</v>
      </c>
    </row>
    <row r="96" spans="1:9" ht="12.75">
      <c r="A96" s="120">
        <f t="shared" si="3"/>
        <v>93</v>
      </c>
      <c r="B96" s="121"/>
      <c r="C96" s="121"/>
      <c r="D96" s="121">
        <f>+'3.2 PROPOSTA '!H$6/D$1</f>
        <v>803.2758620689655</v>
      </c>
      <c r="E96" s="121">
        <f>+'3.2 PROPOSTA '!H$7/E$1</f>
        <v>72.41379310344827</v>
      </c>
      <c r="F96" s="121">
        <f>+'3.2 PROPOSTA '!H$8/F$1</f>
        <v>35.51724137931034</v>
      </c>
      <c r="G96" s="121">
        <f>+'3.2 PROPOSTA '!H$9/G$1</f>
        <v>88.79310344827586</v>
      </c>
      <c r="H96" s="121">
        <f>+'3.2 PROPOSTA '!H$10/H$1</f>
        <v>0</v>
      </c>
      <c r="I96" s="121">
        <f t="shared" si="2"/>
        <v>1000</v>
      </c>
    </row>
    <row r="97" spans="1:9" ht="12.75">
      <c r="A97" s="120">
        <f t="shared" si="3"/>
        <v>94</v>
      </c>
      <c r="B97" s="121"/>
      <c r="C97" s="121"/>
      <c r="D97" s="121">
        <f>+'3.2 PROPOSTA '!H$6/D$1</f>
        <v>803.2758620689655</v>
      </c>
      <c r="E97" s="121">
        <f>+'3.2 PROPOSTA '!H$7/E$1</f>
        <v>72.41379310344827</v>
      </c>
      <c r="F97" s="121">
        <f>+'3.2 PROPOSTA '!H$8/F$1</f>
        <v>35.51724137931034</v>
      </c>
      <c r="G97" s="121">
        <f>+'3.2 PROPOSTA '!H$9/G$1</f>
        <v>88.79310344827586</v>
      </c>
      <c r="H97" s="121">
        <f>+'3.2 PROPOSTA '!H$10/H$1</f>
        <v>0</v>
      </c>
      <c r="I97" s="121">
        <f t="shared" si="2"/>
        <v>1000</v>
      </c>
    </row>
    <row r="98" spans="1:9" ht="12.75">
      <c r="A98" s="120">
        <f t="shared" si="3"/>
        <v>95</v>
      </c>
      <c r="B98" s="121"/>
      <c r="C98" s="121"/>
      <c r="D98" s="121">
        <f>+'3.2 PROPOSTA '!H$6/D$1</f>
        <v>803.2758620689655</v>
      </c>
      <c r="E98" s="121">
        <f>+'3.2 PROPOSTA '!H$7/E$1</f>
        <v>72.41379310344827</v>
      </c>
      <c r="F98" s="121">
        <f>+'3.2 PROPOSTA '!H$8/F$1</f>
        <v>35.51724137931034</v>
      </c>
      <c r="G98" s="121">
        <f>+'3.2 PROPOSTA '!H$9/G$1</f>
        <v>88.79310344827586</v>
      </c>
      <c r="H98" s="121">
        <f>+'3.2 PROPOSTA '!H$10/H$1</f>
        <v>0</v>
      </c>
      <c r="I98" s="121">
        <f t="shared" si="2"/>
        <v>1000</v>
      </c>
    </row>
    <row r="99" spans="1:9" ht="12.75">
      <c r="A99" s="120">
        <f t="shared" si="3"/>
        <v>96</v>
      </c>
      <c r="B99" s="121"/>
      <c r="C99" s="121"/>
      <c r="D99" s="121">
        <f>+'3.2 PROPOSTA '!H$6/D$1</f>
        <v>803.2758620689655</v>
      </c>
      <c r="E99" s="121">
        <f>+'3.2 PROPOSTA '!H$7/E$1</f>
        <v>72.41379310344827</v>
      </c>
      <c r="F99" s="121">
        <f>+'3.2 PROPOSTA '!H$8/F$1</f>
        <v>35.51724137931034</v>
      </c>
      <c r="G99" s="121">
        <f>+'3.2 PROPOSTA '!H$9/G$1</f>
        <v>88.79310344827586</v>
      </c>
      <c r="H99" s="121">
        <f>+'3.2 PROPOSTA '!H$10/H$1</f>
        <v>0</v>
      </c>
      <c r="I99" s="121">
        <f t="shared" si="2"/>
        <v>1000</v>
      </c>
    </row>
    <row r="100" spans="1:9" ht="12.75">
      <c r="A100" s="120">
        <f t="shared" si="3"/>
        <v>97</v>
      </c>
      <c r="B100" s="121"/>
      <c r="C100" s="121"/>
      <c r="D100" s="121">
        <f>+'3.2 PROPOSTA '!H$6/D$1</f>
        <v>803.2758620689655</v>
      </c>
      <c r="E100" s="121">
        <f>+'3.2 PROPOSTA '!H$7/E$1</f>
        <v>72.41379310344827</v>
      </c>
      <c r="F100" s="121">
        <f>+'3.2 PROPOSTA '!H$8/F$1</f>
        <v>35.51724137931034</v>
      </c>
      <c r="G100" s="121">
        <f>+'3.2 PROPOSTA '!H$9/G$1</f>
        <v>88.79310344827586</v>
      </c>
      <c r="H100" s="121">
        <f>+'3.2 PROPOSTA '!H$10/H$1</f>
        <v>0</v>
      </c>
      <c r="I100" s="121">
        <f t="shared" si="2"/>
        <v>1000</v>
      </c>
    </row>
    <row r="101" spans="1:9" ht="12.75">
      <c r="A101" s="120">
        <f t="shared" si="3"/>
        <v>98</v>
      </c>
      <c r="B101" s="121"/>
      <c r="C101" s="121"/>
      <c r="D101" s="121">
        <f>+'3.2 PROPOSTA '!H$6/D$1</f>
        <v>803.2758620689655</v>
      </c>
      <c r="E101" s="121">
        <f>+'3.2 PROPOSTA '!H$7/E$1</f>
        <v>72.41379310344827</v>
      </c>
      <c r="F101" s="121">
        <f>+'3.2 PROPOSTA '!H$8/F$1</f>
        <v>35.51724137931034</v>
      </c>
      <c r="G101" s="121">
        <f>+'3.2 PROPOSTA '!H$9/G$1</f>
        <v>88.79310344827586</v>
      </c>
      <c r="H101" s="121">
        <f>+'3.2 PROPOSTA '!H$10/H$1</f>
        <v>0</v>
      </c>
      <c r="I101" s="121">
        <f t="shared" si="2"/>
        <v>1000</v>
      </c>
    </row>
    <row r="102" spans="1:9" ht="12.75">
      <c r="A102" s="120">
        <f t="shared" si="3"/>
        <v>99</v>
      </c>
      <c r="B102" s="121"/>
      <c r="C102" s="121"/>
      <c r="D102" s="121">
        <f>+'3.2 PROPOSTA '!H$6/D$1</f>
        <v>803.2758620689655</v>
      </c>
      <c r="E102" s="121">
        <f>+'3.2 PROPOSTA '!H$7/E$1</f>
        <v>72.41379310344827</v>
      </c>
      <c r="F102" s="121">
        <f>+'3.2 PROPOSTA '!H$8/F$1</f>
        <v>35.51724137931034</v>
      </c>
      <c r="G102" s="121">
        <f>+'3.2 PROPOSTA '!H$9/G$1</f>
        <v>88.79310344827586</v>
      </c>
      <c r="H102" s="121">
        <f>+'3.2 PROPOSTA '!H$10/H$1</f>
        <v>0</v>
      </c>
      <c r="I102" s="121">
        <f t="shared" si="2"/>
        <v>1000</v>
      </c>
    </row>
    <row r="103" spans="1:9" ht="12.75">
      <c r="A103" s="120">
        <f t="shared" si="3"/>
        <v>100</v>
      </c>
      <c r="B103" s="121"/>
      <c r="C103" s="121"/>
      <c r="D103" s="121">
        <f>+'3.2 PROPOSTA '!H$6/D$1</f>
        <v>803.2758620689655</v>
      </c>
      <c r="E103" s="121">
        <f>+'3.2 PROPOSTA '!H$7/E$1</f>
        <v>72.41379310344827</v>
      </c>
      <c r="F103" s="121">
        <f>+'3.2 PROPOSTA '!H$8/F$1</f>
        <v>35.51724137931034</v>
      </c>
      <c r="G103" s="121">
        <f>+'3.2 PROPOSTA '!H$9/G$1</f>
        <v>88.79310344827586</v>
      </c>
      <c r="H103" s="121">
        <f>+'3.2 PROPOSTA '!H$10/H$1</f>
        <v>0</v>
      </c>
      <c r="I103" s="121">
        <f t="shared" si="2"/>
        <v>1000</v>
      </c>
    </row>
    <row r="104" spans="1:9" ht="12.75">
      <c r="A104" s="120">
        <f t="shared" si="3"/>
        <v>101</v>
      </c>
      <c r="B104" s="121"/>
      <c r="C104" s="121"/>
      <c r="D104" s="121">
        <f>+'3.2 PROPOSTA '!H$6/D$1</f>
        <v>803.2758620689655</v>
      </c>
      <c r="E104" s="121">
        <f>+'3.2 PROPOSTA '!H$7/E$1</f>
        <v>72.41379310344827</v>
      </c>
      <c r="F104" s="121">
        <f>+'3.2 PROPOSTA '!H$8/F$1</f>
        <v>35.51724137931034</v>
      </c>
      <c r="G104" s="121">
        <f>+'3.2 PROPOSTA '!H$9/G$1</f>
        <v>88.79310344827586</v>
      </c>
      <c r="H104" s="121">
        <f>+'3.2 PROPOSTA '!H$10/H$1</f>
        <v>0</v>
      </c>
      <c r="I104" s="121">
        <f t="shared" si="2"/>
        <v>1000</v>
      </c>
    </row>
    <row r="105" spans="1:9" ht="12.75">
      <c r="A105" s="120">
        <f t="shared" si="3"/>
        <v>102</v>
      </c>
      <c r="B105" s="121"/>
      <c r="C105" s="121"/>
      <c r="D105" s="121">
        <f>+'3.2 PROPOSTA '!H$6/D$1</f>
        <v>803.2758620689655</v>
      </c>
      <c r="E105" s="121">
        <f>+'3.2 PROPOSTA '!H$7/E$1</f>
        <v>72.41379310344827</v>
      </c>
      <c r="F105" s="121">
        <f>+'3.2 PROPOSTA '!H$8/F$1</f>
        <v>35.51724137931034</v>
      </c>
      <c r="G105" s="121">
        <f>+'3.2 PROPOSTA '!H$9/G$1</f>
        <v>88.79310344827586</v>
      </c>
      <c r="H105" s="121">
        <f>+'3.2 PROPOSTA '!H$10/H$1</f>
        <v>0</v>
      </c>
      <c r="I105" s="121">
        <f t="shared" si="2"/>
        <v>1000</v>
      </c>
    </row>
    <row r="106" spans="1:9" ht="12.75">
      <c r="A106" s="120">
        <f t="shared" si="3"/>
        <v>103</v>
      </c>
      <c r="B106" s="121"/>
      <c r="C106" s="121"/>
      <c r="D106" s="121">
        <f>+'3.2 PROPOSTA '!H$6/D$1</f>
        <v>803.2758620689655</v>
      </c>
      <c r="E106" s="121">
        <f>+'3.2 PROPOSTA '!H$7/E$1</f>
        <v>72.41379310344827</v>
      </c>
      <c r="F106" s="121">
        <f>+'3.2 PROPOSTA '!H$8/F$1</f>
        <v>35.51724137931034</v>
      </c>
      <c r="G106" s="121">
        <f>+'3.2 PROPOSTA '!H$9/G$1</f>
        <v>88.79310344827586</v>
      </c>
      <c r="H106" s="121">
        <f>+'3.2 PROPOSTA '!H$10/H$1</f>
        <v>0</v>
      </c>
      <c r="I106" s="121">
        <f t="shared" si="2"/>
        <v>1000</v>
      </c>
    </row>
    <row r="107" spans="1:9" ht="12.75">
      <c r="A107" s="120">
        <f t="shared" si="3"/>
        <v>104</v>
      </c>
      <c r="B107" s="121"/>
      <c r="C107" s="121"/>
      <c r="D107" s="121">
        <f>+'3.2 PROPOSTA '!H$6/D$1</f>
        <v>803.2758620689655</v>
      </c>
      <c r="E107" s="121">
        <f>+'3.2 PROPOSTA '!H$7/E$1</f>
        <v>72.41379310344827</v>
      </c>
      <c r="F107" s="121">
        <f>+'3.2 PROPOSTA '!H$8/F$1</f>
        <v>35.51724137931034</v>
      </c>
      <c r="G107" s="121">
        <f>+'3.2 PROPOSTA '!H$9/G$1</f>
        <v>88.79310344827586</v>
      </c>
      <c r="H107" s="121">
        <f>+'3.2 PROPOSTA '!H$10/H$1</f>
        <v>0</v>
      </c>
      <c r="I107" s="121">
        <f t="shared" si="2"/>
        <v>1000</v>
      </c>
    </row>
    <row r="108" spans="1:9" ht="12.75">
      <c r="A108" s="120">
        <f t="shared" si="3"/>
        <v>105</v>
      </c>
      <c r="B108" s="121"/>
      <c r="C108" s="121"/>
      <c r="D108" s="121">
        <f>+'3.2 PROPOSTA '!H$6/D$1</f>
        <v>803.2758620689655</v>
      </c>
      <c r="E108" s="121">
        <f>+'3.2 PROPOSTA '!H$7/E$1</f>
        <v>72.41379310344827</v>
      </c>
      <c r="F108" s="121">
        <f>+'3.2 PROPOSTA '!H$8/F$1</f>
        <v>35.51724137931034</v>
      </c>
      <c r="G108" s="121">
        <f>+'3.2 PROPOSTA '!H$9/G$1</f>
        <v>88.79310344827586</v>
      </c>
      <c r="H108" s="121">
        <f>+'3.2 PROPOSTA '!H$10/H$1</f>
        <v>0</v>
      </c>
      <c r="I108" s="121">
        <f t="shared" si="2"/>
        <v>1000</v>
      </c>
    </row>
    <row r="109" spans="1:9" ht="12.75">
      <c r="A109" s="120">
        <f t="shared" si="3"/>
        <v>106</v>
      </c>
      <c r="B109" s="121"/>
      <c r="C109" s="121"/>
      <c r="D109" s="121">
        <f>+'3.2 PROPOSTA '!H$6/D$1</f>
        <v>803.2758620689655</v>
      </c>
      <c r="E109" s="121">
        <f>+'3.2 PROPOSTA '!H$7/E$1</f>
        <v>72.41379310344827</v>
      </c>
      <c r="F109" s="121">
        <f>+'3.2 PROPOSTA '!H$8/F$1</f>
        <v>35.51724137931034</v>
      </c>
      <c r="G109" s="121">
        <f>+'3.2 PROPOSTA '!H$9/G$1</f>
        <v>88.79310344827586</v>
      </c>
      <c r="H109" s="121">
        <f>+'3.2 PROPOSTA '!H$10/H$1</f>
        <v>0</v>
      </c>
      <c r="I109" s="121">
        <f t="shared" si="2"/>
        <v>1000</v>
      </c>
    </row>
    <row r="110" spans="1:9" ht="12.75">
      <c r="A110" s="120">
        <f t="shared" si="3"/>
        <v>107</v>
      </c>
      <c r="B110" s="121"/>
      <c r="C110" s="121"/>
      <c r="D110" s="121">
        <f>+'3.2 PROPOSTA '!H$6/D$1</f>
        <v>803.2758620689655</v>
      </c>
      <c r="E110" s="121">
        <f>+'3.2 PROPOSTA '!H$7/E$1</f>
        <v>72.41379310344827</v>
      </c>
      <c r="F110" s="121">
        <f>+'3.2 PROPOSTA '!H$8/F$1</f>
        <v>35.51724137931034</v>
      </c>
      <c r="G110" s="121">
        <f>+'3.2 PROPOSTA '!H$9/G$1</f>
        <v>88.79310344827586</v>
      </c>
      <c r="H110" s="121">
        <f>+'3.2 PROPOSTA '!H$10/H$1</f>
        <v>0</v>
      </c>
      <c r="I110" s="121">
        <f t="shared" si="2"/>
        <v>1000</v>
      </c>
    </row>
    <row r="111" spans="1:9" ht="12.75">
      <c r="A111" s="120">
        <f t="shared" si="3"/>
        <v>108</v>
      </c>
      <c r="B111" s="121"/>
      <c r="C111" s="121"/>
      <c r="D111" s="121">
        <f>+'3.2 PROPOSTA '!H$6/D$1</f>
        <v>803.2758620689655</v>
      </c>
      <c r="E111" s="121">
        <f>+'3.2 PROPOSTA '!H$7/E$1</f>
        <v>72.41379310344827</v>
      </c>
      <c r="F111" s="121">
        <f>+'3.2 PROPOSTA '!H$8/F$1</f>
        <v>35.51724137931034</v>
      </c>
      <c r="G111" s="121">
        <f>+'3.2 PROPOSTA '!H$9/G$1</f>
        <v>88.79310344827586</v>
      </c>
      <c r="H111" s="121">
        <f>+'3.2 PROPOSTA '!H$10/H$1</f>
        <v>0</v>
      </c>
      <c r="I111" s="121">
        <f t="shared" si="2"/>
        <v>1000</v>
      </c>
    </row>
    <row r="112" spans="1:9" ht="12.75">
      <c r="A112" s="120">
        <f t="shared" si="3"/>
        <v>109</v>
      </c>
      <c r="B112" s="121"/>
      <c r="C112" s="121"/>
      <c r="D112" s="121">
        <f>+'3.2 PROPOSTA '!H$6/D$1</f>
        <v>803.2758620689655</v>
      </c>
      <c r="E112" s="121">
        <f>+'3.2 PROPOSTA '!H$7/E$1</f>
        <v>72.41379310344827</v>
      </c>
      <c r="F112" s="121">
        <f>+'3.2 PROPOSTA '!H$8/F$1</f>
        <v>35.51724137931034</v>
      </c>
      <c r="G112" s="121">
        <f>+'3.2 PROPOSTA '!H$9/G$1</f>
        <v>88.79310344827586</v>
      </c>
      <c r="H112" s="121">
        <f>+'3.2 PROPOSTA '!H$10/H$1</f>
        <v>0</v>
      </c>
      <c r="I112" s="121">
        <f t="shared" si="2"/>
        <v>1000</v>
      </c>
    </row>
    <row r="113" spans="1:9" ht="12.75">
      <c r="A113" s="120">
        <f t="shared" si="3"/>
        <v>110</v>
      </c>
      <c r="B113" s="121"/>
      <c r="C113" s="121"/>
      <c r="D113" s="121">
        <f>+'3.2 PROPOSTA '!H$6/D$1</f>
        <v>803.2758620689655</v>
      </c>
      <c r="E113" s="121">
        <f>+'3.2 PROPOSTA '!H$7/E$1</f>
        <v>72.41379310344827</v>
      </c>
      <c r="F113" s="121">
        <f>+'3.2 PROPOSTA '!H$8/F$1</f>
        <v>35.51724137931034</v>
      </c>
      <c r="G113" s="121">
        <f>+'3.2 PROPOSTA '!H$9/G$1</f>
        <v>88.79310344827586</v>
      </c>
      <c r="H113" s="121">
        <f>+'3.2 PROPOSTA '!H$10/H$1</f>
        <v>0</v>
      </c>
      <c r="I113" s="121">
        <f t="shared" si="2"/>
        <v>1000</v>
      </c>
    </row>
    <row r="114" spans="1:9" ht="12.75">
      <c r="A114" s="120">
        <f t="shared" si="3"/>
        <v>111</v>
      </c>
      <c r="B114" s="121"/>
      <c r="C114" s="121"/>
      <c r="D114" s="121">
        <f>+'3.2 PROPOSTA '!H$6/D$1</f>
        <v>803.2758620689655</v>
      </c>
      <c r="E114" s="121">
        <f>+'3.2 PROPOSTA '!H$7/E$1</f>
        <v>72.41379310344827</v>
      </c>
      <c r="F114" s="121">
        <f>+'3.2 PROPOSTA '!H$8/F$1</f>
        <v>35.51724137931034</v>
      </c>
      <c r="G114" s="121">
        <f>+'3.2 PROPOSTA '!H$9/G$1</f>
        <v>88.79310344827586</v>
      </c>
      <c r="H114" s="121">
        <f>+'3.2 PROPOSTA '!H$10/H$1</f>
        <v>0</v>
      </c>
      <c r="I114" s="121">
        <f t="shared" si="2"/>
        <v>1000</v>
      </c>
    </row>
    <row r="115" spans="1:9" ht="12.75">
      <c r="A115" s="120">
        <f t="shared" si="3"/>
        <v>112</v>
      </c>
      <c r="B115" s="121"/>
      <c r="C115" s="121"/>
      <c r="D115" s="121">
        <f>+'3.2 PROPOSTA '!H$6/D$1</f>
        <v>803.2758620689655</v>
      </c>
      <c r="E115" s="121">
        <f>+'3.2 PROPOSTA '!H$7/E$1</f>
        <v>72.41379310344827</v>
      </c>
      <c r="F115" s="121">
        <f>+'3.2 PROPOSTA '!H$8/F$1</f>
        <v>35.51724137931034</v>
      </c>
      <c r="G115" s="121">
        <f>+'3.2 PROPOSTA '!H$9/G$1</f>
        <v>88.79310344827586</v>
      </c>
      <c r="H115" s="121">
        <f>+'3.2 PROPOSTA '!H$10/H$1</f>
        <v>0</v>
      </c>
      <c r="I115" s="121">
        <f t="shared" si="2"/>
        <v>1000</v>
      </c>
    </row>
    <row r="116" spans="1:9" ht="12.75">
      <c r="A116" s="120">
        <f t="shared" si="3"/>
        <v>113</v>
      </c>
      <c r="B116" s="121"/>
      <c r="C116" s="121"/>
      <c r="D116" s="121">
        <f>+'3.2 PROPOSTA '!H$6/D$1</f>
        <v>803.2758620689655</v>
      </c>
      <c r="E116" s="121">
        <f>+'3.2 PROPOSTA '!H$7/E$1</f>
        <v>72.41379310344827</v>
      </c>
      <c r="F116" s="121">
        <f>+'3.2 PROPOSTA '!H$8/F$1</f>
        <v>35.51724137931034</v>
      </c>
      <c r="G116" s="121">
        <f>+'3.2 PROPOSTA '!H$9/G$1</f>
        <v>88.79310344827586</v>
      </c>
      <c r="H116" s="121">
        <f>+'3.2 PROPOSTA '!H$10/H$1</f>
        <v>0</v>
      </c>
      <c r="I116" s="121">
        <f t="shared" si="2"/>
        <v>1000</v>
      </c>
    </row>
    <row r="117" spans="1:9" ht="12.75">
      <c r="A117" s="120">
        <f t="shared" si="3"/>
        <v>114</v>
      </c>
      <c r="B117" s="121"/>
      <c r="C117" s="121"/>
      <c r="D117" s="121">
        <f>+'3.2 PROPOSTA '!H$6/D$1</f>
        <v>803.2758620689655</v>
      </c>
      <c r="E117" s="121">
        <f>+'3.2 PROPOSTA '!H$7/E$1</f>
        <v>72.41379310344827</v>
      </c>
      <c r="F117" s="121">
        <f>+'3.2 PROPOSTA '!H$8/F$1</f>
        <v>35.51724137931034</v>
      </c>
      <c r="G117" s="121">
        <f>+'3.2 PROPOSTA '!H$9/G$1</f>
        <v>88.79310344827586</v>
      </c>
      <c r="H117" s="121">
        <f>+'3.2 PROPOSTA '!H$10/H$1</f>
        <v>0</v>
      </c>
      <c r="I117" s="121">
        <f t="shared" si="2"/>
        <v>1000</v>
      </c>
    </row>
    <row r="118" spans="1:9" ht="12.75">
      <c r="A118" s="120">
        <f t="shared" si="3"/>
        <v>115</v>
      </c>
      <c r="B118" s="121"/>
      <c r="C118" s="121"/>
      <c r="D118" s="121">
        <f>+'3.2 PROPOSTA '!H$6/D$1</f>
        <v>803.2758620689655</v>
      </c>
      <c r="E118" s="121">
        <f>+'3.2 PROPOSTA '!H$7/E$1</f>
        <v>72.41379310344827</v>
      </c>
      <c r="F118" s="121">
        <f>+'3.2 PROPOSTA '!H$8/F$1</f>
        <v>35.51724137931034</v>
      </c>
      <c r="G118" s="121">
        <f>+'3.2 PROPOSTA '!H$9/G$1</f>
        <v>88.79310344827586</v>
      </c>
      <c r="H118" s="121">
        <f>+'3.2 PROPOSTA '!H$10/H$1</f>
        <v>0</v>
      </c>
      <c r="I118" s="121">
        <f t="shared" si="2"/>
        <v>1000</v>
      </c>
    </row>
    <row r="119" spans="1:9" ht="12.75">
      <c r="A119" s="120">
        <f t="shared" si="3"/>
        <v>116</v>
      </c>
      <c r="B119" s="121"/>
      <c r="C119" s="121"/>
      <c r="D119" s="121">
        <f>+'3.2 PROPOSTA '!H$6/D$1</f>
        <v>803.2758620689655</v>
      </c>
      <c r="E119" s="121">
        <f>+'3.2 PROPOSTA '!H$7/E$1</f>
        <v>72.41379310344827</v>
      </c>
      <c r="F119" s="121">
        <f>+'3.2 PROPOSTA '!H$8/F$1</f>
        <v>35.51724137931034</v>
      </c>
      <c r="G119" s="121">
        <f>+'3.2 PROPOSTA '!H$9/G$1</f>
        <v>88.79310344827586</v>
      </c>
      <c r="H119" s="121">
        <f>+'3.2 PROPOSTA '!H$10/H$1</f>
        <v>0</v>
      </c>
      <c r="I119" s="121">
        <f t="shared" si="2"/>
        <v>1000</v>
      </c>
    </row>
    <row r="120" spans="1:9" ht="12.75">
      <c r="A120" s="120">
        <f t="shared" si="3"/>
        <v>117</v>
      </c>
      <c r="B120" s="121"/>
      <c r="C120" s="121"/>
      <c r="D120" s="121">
        <f>+'3.2 PROPOSTA '!H$6/D$1</f>
        <v>803.2758620689655</v>
      </c>
      <c r="E120" s="121">
        <f>+'3.2 PROPOSTA '!H$7/E$1</f>
        <v>72.41379310344827</v>
      </c>
      <c r="F120" s="121">
        <f>+'3.2 PROPOSTA '!H$8/F$1</f>
        <v>35.51724137931034</v>
      </c>
      <c r="G120" s="121">
        <f>+'3.2 PROPOSTA '!H$9/G$1</f>
        <v>88.79310344827586</v>
      </c>
      <c r="H120" s="121">
        <f>+'3.2 PROPOSTA '!H$10/H$1</f>
        <v>0</v>
      </c>
      <c r="I120" s="121">
        <f aca="true" t="shared" si="4" ref="I120:I126">SUM(B120:H120)</f>
        <v>1000</v>
      </c>
    </row>
    <row r="121" spans="1:9" ht="12.75">
      <c r="A121" s="120">
        <f t="shared" si="3"/>
        <v>118</v>
      </c>
      <c r="B121" s="121"/>
      <c r="C121" s="121"/>
      <c r="D121" s="121">
        <f>+'3.2 PROPOSTA '!H$6/D$1</f>
        <v>803.2758620689655</v>
      </c>
      <c r="E121" s="121">
        <f>+'3.2 PROPOSTA '!H$7/E$1</f>
        <v>72.41379310344827</v>
      </c>
      <c r="F121" s="121">
        <f>+'3.2 PROPOSTA '!H$8/F$1</f>
        <v>35.51724137931034</v>
      </c>
      <c r="G121" s="121">
        <f>+'3.2 PROPOSTA '!H$9/G$1</f>
        <v>88.79310344827586</v>
      </c>
      <c r="H121" s="121">
        <f>+'3.2 PROPOSTA '!H$10/H$1</f>
        <v>0</v>
      </c>
      <c r="I121" s="121">
        <f t="shared" si="4"/>
        <v>1000</v>
      </c>
    </row>
    <row r="122" spans="1:9" ht="12.75">
      <c r="A122" s="120">
        <f t="shared" si="3"/>
        <v>119</v>
      </c>
      <c r="B122" s="121"/>
      <c r="C122" s="121"/>
      <c r="D122" s="121">
        <f>+'3.2 PROPOSTA '!H$6/D$1</f>
        <v>803.2758620689655</v>
      </c>
      <c r="E122" s="121">
        <f>+'3.2 PROPOSTA '!H$7/E$1</f>
        <v>72.41379310344827</v>
      </c>
      <c r="F122" s="121">
        <f>+'3.2 PROPOSTA '!H$8/F$1</f>
        <v>35.51724137931034</v>
      </c>
      <c r="G122" s="121">
        <f>+'3.2 PROPOSTA '!H$9/G$1</f>
        <v>88.79310344827586</v>
      </c>
      <c r="H122" s="121">
        <f>+'3.2 PROPOSTA '!H$10/H$1</f>
        <v>0</v>
      </c>
      <c r="I122" s="121">
        <f t="shared" si="4"/>
        <v>1000</v>
      </c>
    </row>
    <row r="123" spans="1:9" ht="12.75">
      <c r="A123" s="120">
        <f t="shared" si="3"/>
        <v>120</v>
      </c>
      <c r="B123" s="121"/>
      <c r="C123" s="121"/>
      <c r="D123" s="121">
        <f>+'3.2 PROPOSTA '!H$6/D$1</f>
        <v>803.2758620689655</v>
      </c>
      <c r="E123" s="121">
        <f>+'3.2 PROPOSTA '!H$7/E$1</f>
        <v>72.41379310344827</v>
      </c>
      <c r="F123" s="121">
        <f>+'3.2 PROPOSTA '!H$8/F$1</f>
        <v>35.51724137931034</v>
      </c>
      <c r="G123" s="121">
        <f>+'3.2 PROPOSTA '!H$9/G$1</f>
        <v>88.79310344827586</v>
      </c>
      <c r="H123" s="121">
        <f>+'3.2 PROPOSTA '!H$10/H$1</f>
        <v>0</v>
      </c>
      <c r="I123" s="121">
        <f t="shared" si="4"/>
        <v>1000</v>
      </c>
    </row>
    <row r="124" spans="1:9" ht="12.75">
      <c r="A124" s="120">
        <f t="shared" si="3"/>
        <v>121</v>
      </c>
      <c r="B124" s="121"/>
      <c r="C124" s="121"/>
      <c r="D124" s="121">
        <f>+'3.2 PROPOSTA '!H$6/D$1</f>
        <v>803.2758620689655</v>
      </c>
      <c r="E124" s="121">
        <f>+'3.2 PROPOSTA '!H$7/E$1</f>
        <v>72.41379310344827</v>
      </c>
      <c r="F124" s="121">
        <f>+'3.2 PROPOSTA '!H$8/F$1</f>
        <v>35.51724137931034</v>
      </c>
      <c r="G124" s="121">
        <f>+'3.2 PROPOSTA '!H$9/G$1</f>
        <v>88.79310344827586</v>
      </c>
      <c r="H124" s="121">
        <f>+'3.2 PROPOSTA '!H$10/H$1</f>
        <v>0</v>
      </c>
      <c r="I124" s="121">
        <f t="shared" si="4"/>
        <v>1000</v>
      </c>
    </row>
    <row r="125" spans="1:9" ht="12.75">
      <c r="A125" s="120">
        <f t="shared" si="3"/>
        <v>122</v>
      </c>
      <c r="B125" s="121"/>
      <c r="C125" s="121"/>
      <c r="D125" s="121">
        <f>+'3.2 PROPOSTA '!H$6/D$1</f>
        <v>803.2758620689655</v>
      </c>
      <c r="E125" s="121">
        <f>+'3.2 PROPOSTA '!H$7/E$1</f>
        <v>72.41379310344827</v>
      </c>
      <c r="F125" s="121">
        <f>+'3.2 PROPOSTA '!H$8/F$1</f>
        <v>35.51724137931034</v>
      </c>
      <c r="G125" s="121">
        <f>+'3.2 PROPOSTA '!H$9/G$1</f>
        <v>88.79310344827586</v>
      </c>
      <c r="H125" s="121">
        <f>+'3.2 PROPOSTA '!H$10/H$1</f>
        <v>0</v>
      </c>
      <c r="I125" s="121">
        <f t="shared" si="4"/>
        <v>1000</v>
      </c>
    </row>
    <row r="126" spans="1:9" ht="12.75">
      <c r="A126" s="120">
        <f t="shared" si="3"/>
        <v>123</v>
      </c>
      <c r="B126" s="121"/>
      <c r="C126" s="121"/>
      <c r="D126" s="121">
        <f>+'3.2 PROPOSTA '!H$6/D$1</f>
        <v>803.2758620689655</v>
      </c>
      <c r="E126" s="121">
        <f>+'3.2 PROPOSTA '!H$7/E$1</f>
        <v>72.41379310344827</v>
      </c>
      <c r="F126" s="121">
        <f>+'3.2 PROPOSTA '!H$8/F$1</f>
        <v>35.51724137931034</v>
      </c>
      <c r="G126" s="121">
        <f>+'3.2 PROPOSTA '!H$9/G$1</f>
        <v>88.79310344827586</v>
      </c>
      <c r="H126" s="121">
        <f>+'3.2 PROPOSTA '!H$10/H$1</f>
        <v>0</v>
      </c>
      <c r="I126" s="121">
        <f t="shared" si="4"/>
        <v>1000</v>
      </c>
    </row>
    <row r="127" spans="1:9" ht="12.75">
      <c r="A127" s="120"/>
      <c r="B127" s="121"/>
      <c r="C127" s="121"/>
      <c r="D127" s="121"/>
      <c r="E127" s="121"/>
      <c r="F127" s="121"/>
      <c r="G127" s="121"/>
      <c r="H127" s="121"/>
      <c r="I127" s="121"/>
    </row>
    <row r="128" spans="1:9" ht="12.75">
      <c r="A128" s="120"/>
      <c r="B128" s="121"/>
      <c r="C128" s="121"/>
      <c r="D128" s="121"/>
      <c r="E128" s="121"/>
      <c r="F128" s="121"/>
      <c r="G128" s="121"/>
      <c r="H128" s="121"/>
      <c r="I128" s="121"/>
    </row>
    <row r="129" spans="1:9" ht="12.75">
      <c r="A129" s="120" t="s">
        <v>133</v>
      </c>
      <c r="B129" s="121">
        <f aca="true" t="shared" si="5" ref="B129:I129">SUM(B4:B128)</f>
        <v>5999.999999999999</v>
      </c>
      <c r="C129" s="121">
        <f t="shared" si="5"/>
        <v>1000.0000000000001</v>
      </c>
      <c r="D129" s="121">
        <f t="shared" si="5"/>
        <v>93180.00000000009</v>
      </c>
      <c r="E129" s="121">
        <f t="shared" si="5"/>
        <v>8400.000000000007</v>
      </c>
      <c r="F129" s="121">
        <f t="shared" si="5"/>
        <v>4119.999999999991</v>
      </c>
      <c r="G129" s="121">
        <f t="shared" si="5"/>
        <v>10300.000000000005</v>
      </c>
      <c r="H129" s="121">
        <f t="shared" si="5"/>
        <v>0</v>
      </c>
      <c r="I129" s="121">
        <f t="shared" si="5"/>
        <v>123000</v>
      </c>
    </row>
    <row r="133" ht="12.75">
      <c r="A133" s="122" t="s">
        <v>134</v>
      </c>
    </row>
    <row r="134" spans="1:9" ht="12.75">
      <c r="A134" s="123"/>
      <c r="B134" s="124">
        <f>+'3.2 PROPOSTA '!H4</f>
        <v>6000</v>
      </c>
      <c r="C134" s="124">
        <f>+'3.2 PROPOSTA '!H5</f>
        <v>1000</v>
      </c>
      <c r="D134" s="124">
        <f>+'3.2 PROPOSTA '!H6</f>
        <v>93180</v>
      </c>
      <c r="E134" s="124">
        <f>+'3.2 PROPOSTA '!H7</f>
        <v>8400</v>
      </c>
      <c r="F134" s="124">
        <f>+'3.2 PROPOSTA '!H8</f>
        <v>4120</v>
      </c>
      <c r="G134" s="124">
        <f>+'3.2 PROPOSTA '!H9</f>
        <v>10300</v>
      </c>
      <c r="H134" s="124">
        <f>+'3.2 PROPOSTA '!H10</f>
        <v>0</v>
      </c>
      <c r="I134" s="124">
        <f>+'3.2 PROPOSTA '!H11</f>
        <v>123000</v>
      </c>
    </row>
    <row r="135" spans="1:9" ht="12.75">
      <c r="A135" s="36" t="s">
        <v>135</v>
      </c>
      <c r="B135" s="117">
        <f>+B129-B134</f>
        <v>0</v>
      </c>
      <c r="C135" s="117">
        <f aca="true" t="shared" si="6" ref="C135:I135">+C129-C134</f>
        <v>0</v>
      </c>
      <c r="D135" s="117">
        <f t="shared" si="6"/>
        <v>0</v>
      </c>
      <c r="E135" s="117">
        <f t="shared" si="6"/>
        <v>0</v>
      </c>
      <c r="F135" s="117">
        <f t="shared" si="6"/>
        <v>0</v>
      </c>
      <c r="G135" s="117">
        <f t="shared" si="6"/>
        <v>0</v>
      </c>
      <c r="H135" s="117">
        <f t="shared" si="6"/>
        <v>0</v>
      </c>
      <c r="I135" s="117">
        <f t="shared" si="6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UTENTE4</dc:creator>
  <cp:keywords/>
  <dc:description/>
  <cp:lastModifiedBy>Monica Mandico</cp:lastModifiedBy>
  <dcterms:created xsi:type="dcterms:W3CDTF">2018-02-19T12:14:40Z</dcterms:created>
  <dcterms:modified xsi:type="dcterms:W3CDTF">2021-04-13T10:33:56Z</dcterms:modified>
  <cp:category/>
  <cp:version/>
  <cp:contentType/>
  <cp:contentStatus/>
</cp:coreProperties>
</file>